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авчальний відділ 26-27\плани на перевірку\бакалаври\на відправку\D1 облік\"/>
    </mc:Choice>
  </mc:AlternateContent>
  <bookViews>
    <workbookView xWindow="375" yWindow="120" windowWidth="17250" windowHeight="15405" activeTab="1"/>
  </bookViews>
  <sheets>
    <sheet name="Титул D1" sheetId="2" r:id="rId1"/>
    <sheet name="План D1 2026" sheetId="11" r:id="rId2"/>
  </sheets>
  <externalReferences>
    <externalReference r:id="rId3"/>
  </externalReferences>
  <definedNames>
    <definedName name="_xlnm._FilterDatabase" localSheetId="1" hidden="1">'План D1 2026'!$T$1:$T$122</definedName>
    <definedName name="_xlnm.Print_Area" localSheetId="1">'План D1 2026'!$A$1:$U$114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1" l="1"/>
  <c r="J57" i="11"/>
  <c r="K57" i="11"/>
  <c r="L57" i="11"/>
  <c r="G57" i="11"/>
  <c r="I52" i="11"/>
  <c r="H52" i="11"/>
  <c r="M52" i="11" s="1"/>
  <c r="K32" i="11"/>
  <c r="I30" i="11"/>
  <c r="H30" i="11"/>
  <c r="L38" i="11"/>
  <c r="I38" i="11" s="1"/>
  <c r="H38" i="11"/>
  <c r="H37" i="11"/>
  <c r="M37" i="11" s="1"/>
  <c r="I36" i="11"/>
  <c r="H36" i="11"/>
  <c r="L35" i="11"/>
  <c r="G53" i="11"/>
  <c r="G44" i="11"/>
  <c r="J35" i="11"/>
  <c r="G35" i="11"/>
  <c r="H76" i="11"/>
  <c r="M76" i="11" s="1"/>
  <c r="G15" i="11"/>
  <c r="G11" i="11"/>
  <c r="H56" i="11"/>
  <c r="I56" i="11"/>
  <c r="I40" i="11"/>
  <c r="H40" i="11"/>
  <c r="I29" i="11"/>
  <c r="H29" i="11"/>
  <c r="O24" i="11"/>
  <c r="O27" i="11"/>
  <c r="O57" i="11"/>
  <c r="O62" i="11"/>
  <c r="O66" i="11"/>
  <c r="O73" i="11"/>
  <c r="O87" i="11"/>
  <c r="M30" i="11" l="1"/>
  <c r="M40" i="11"/>
  <c r="M36" i="11"/>
  <c r="M38" i="11"/>
  <c r="I35" i="11"/>
  <c r="M56" i="11"/>
  <c r="M29" i="11"/>
  <c r="O88" i="11"/>
  <c r="U87" i="11" l="1"/>
  <c r="T87" i="11"/>
  <c r="S87" i="11"/>
  <c r="R87" i="11"/>
  <c r="Q87" i="11"/>
  <c r="P87" i="11"/>
  <c r="N87" i="11"/>
  <c r="L87" i="11"/>
  <c r="K87" i="11"/>
  <c r="J87" i="11"/>
  <c r="I87" i="11"/>
  <c r="G87" i="11"/>
  <c r="H86" i="11"/>
  <c r="X86" i="11" s="1"/>
  <c r="H85" i="11"/>
  <c r="X85" i="11" s="1"/>
  <c r="H84" i="11"/>
  <c r="X84" i="11" s="1"/>
  <c r="H83" i="11"/>
  <c r="X83" i="11" s="1"/>
  <c r="H82" i="11"/>
  <c r="X82" i="11" s="1"/>
  <c r="H81" i="11"/>
  <c r="X81" i="11" s="1"/>
  <c r="H80" i="11"/>
  <c r="X80" i="11" s="1"/>
  <c r="H79" i="11"/>
  <c r="X79" i="11" s="1"/>
  <c r="H78" i="11"/>
  <c r="X78" i="11" s="1"/>
  <c r="H77" i="11"/>
  <c r="X77" i="11" s="1"/>
  <c r="H75" i="11"/>
  <c r="X75" i="11" s="1"/>
  <c r="X74" i="11"/>
  <c r="U73" i="11"/>
  <c r="T73" i="11"/>
  <c r="S73" i="11"/>
  <c r="R73" i="11"/>
  <c r="Q73" i="11"/>
  <c r="P73" i="11"/>
  <c r="N73" i="11"/>
  <c r="L73" i="11"/>
  <c r="K73" i="11"/>
  <c r="J73" i="11"/>
  <c r="I73" i="11"/>
  <c r="G73" i="11"/>
  <c r="H72" i="11"/>
  <c r="M72" i="11" s="1"/>
  <c r="H71" i="11"/>
  <c r="X71" i="11" s="1"/>
  <c r="H70" i="11"/>
  <c r="M70" i="11" s="1"/>
  <c r="X69" i="11"/>
  <c r="X68" i="11"/>
  <c r="U66" i="11"/>
  <c r="T66" i="11"/>
  <c r="S66" i="11"/>
  <c r="R66" i="11"/>
  <c r="Q66" i="11"/>
  <c r="P66" i="11"/>
  <c r="N66" i="11"/>
  <c r="L66" i="11"/>
  <c r="K66" i="11"/>
  <c r="J66" i="11"/>
  <c r="G66" i="11"/>
  <c r="X65" i="11"/>
  <c r="I64" i="11"/>
  <c r="I66" i="11" s="1"/>
  <c r="H64" i="11"/>
  <c r="H66" i="11" s="1"/>
  <c r="X63" i="11"/>
  <c r="U62" i="11"/>
  <c r="T62" i="11"/>
  <c r="S62" i="11"/>
  <c r="R62" i="11"/>
  <c r="Q62" i="11"/>
  <c r="P62" i="11"/>
  <c r="N62" i="11"/>
  <c r="L62" i="11"/>
  <c r="K62" i="11"/>
  <c r="J62" i="11"/>
  <c r="G62" i="11"/>
  <c r="I61" i="11"/>
  <c r="H61" i="11"/>
  <c r="I60" i="11"/>
  <c r="H60" i="11"/>
  <c r="X59" i="11"/>
  <c r="X58" i="11"/>
  <c r="U57" i="11"/>
  <c r="T57" i="11"/>
  <c r="R57" i="11"/>
  <c r="P57" i="11"/>
  <c r="N57" i="11"/>
  <c r="H55" i="11"/>
  <c r="I54" i="11"/>
  <c r="H54" i="11"/>
  <c r="L53" i="11"/>
  <c r="J53" i="11"/>
  <c r="H53" i="11"/>
  <c r="I51" i="11"/>
  <c r="H51" i="11"/>
  <c r="L50" i="11"/>
  <c r="I50" i="11" s="1"/>
  <c r="H50" i="11"/>
  <c r="I49" i="11"/>
  <c r="H49" i="11"/>
  <c r="L48" i="11"/>
  <c r="J48" i="11"/>
  <c r="H48" i="11"/>
  <c r="I47" i="11"/>
  <c r="H47" i="11"/>
  <c r="H46" i="11"/>
  <c r="I45" i="11"/>
  <c r="H45" i="11"/>
  <c r="L44" i="11"/>
  <c r="J44" i="11"/>
  <c r="H44" i="11"/>
  <c r="I43" i="11"/>
  <c r="H43" i="11"/>
  <c r="I42" i="11"/>
  <c r="H42" i="11"/>
  <c r="Q41" i="11"/>
  <c r="I41" i="11"/>
  <c r="H41" i="11"/>
  <c r="H57" i="11" s="1"/>
  <c r="I39" i="11"/>
  <c r="H39" i="11"/>
  <c r="X34" i="11"/>
  <c r="U32" i="11"/>
  <c r="T32" i="11"/>
  <c r="S32" i="11"/>
  <c r="R32" i="11"/>
  <c r="Q32" i="11"/>
  <c r="I31" i="11"/>
  <c r="H31" i="11"/>
  <c r="I23" i="11"/>
  <c r="H23" i="11"/>
  <c r="P28" i="11"/>
  <c r="P32" i="11" s="1"/>
  <c r="L28" i="11"/>
  <c r="J28" i="11"/>
  <c r="H28" i="11"/>
  <c r="L27" i="11"/>
  <c r="J27" i="11"/>
  <c r="G27" i="11"/>
  <c r="H27" i="11" s="1"/>
  <c r="J22" i="11"/>
  <c r="I22" i="11" s="1"/>
  <c r="H22" i="11"/>
  <c r="J21" i="11"/>
  <c r="I21" i="11" s="1"/>
  <c r="H21" i="11"/>
  <c r="J26" i="11"/>
  <c r="I26" i="11" s="1"/>
  <c r="H26" i="11"/>
  <c r="J20" i="11"/>
  <c r="I20" i="11" s="1"/>
  <c r="G20" i="11"/>
  <c r="J25" i="11"/>
  <c r="I25" i="11" s="1"/>
  <c r="H25" i="11"/>
  <c r="L24" i="11"/>
  <c r="J24" i="11"/>
  <c r="H24" i="11"/>
  <c r="I19" i="11"/>
  <c r="N19" i="11" s="1"/>
  <c r="H19" i="11"/>
  <c r="I18" i="11"/>
  <c r="H18" i="11"/>
  <c r="I17" i="11"/>
  <c r="H17" i="11"/>
  <c r="I16" i="11"/>
  <c r="H16" i="11"/>
  <c r="L15" i="11"/>
  <c r="I14" i="11"/>
  <c r="H14" i="11"/>
  <c r="L13" i="11"/>
  <c r="I13" i="11" s="1"/>
  <c r="O13" i="11" s="1"/>
  <c r="O32" i="11" s="1"/>
  <c r="O67" i="11" s="1"/>
  <c r="O89" i="11" s="1"/>
  <c r="O90" i="11" s="1"/>
  <c r="H13" i="11"/>
  <c r="I12" i="11"/>
  <c r="N12" i="11" s="1"/>
  <c r="H12" i="11"/>
  <c r="J32" i="11" l="1"/>
  <c r="H20" i="11"/>
  <c r="G32" i="11"/>
  <c r="H15" i="11"/>
  <c r="U88" i="11"/>
  <c r="X55" i="11"/>
  <c r="M55" i="11"/>
  <c r="X46" i="11"/>
  <c r="M46" i="11"/>
  <c r="Q88" i="11"/>
  <c r="G88" i="11"/>
  <c r="S88" i="11"/>
  <c r="M14" i="11"/>
  <c r="X18" i="11"/>
  <c r="X39" i="11"/>
  <c r="X20" i="11"/>
  <c r="M31" i="11"/>
  <c r="X61" i="11"/>
  <c r="M43" i="11"/>
  <c r="M42" i="11"/>
  <c r="I15" i="11"/>
  <c r="M45" i="11"/>
  <c r="M44" i="11" s="1"/>
  <c r="U67" i="11"/>
  <c r="U89" i="11" s="1"/>
  <c r="U90" i="11" s="1"/>
  <c r="L88" i="11"/>
  <c r="M12" i="11"/>
  <c r="X40" i="11"/>
  <c r="N88" i="11"/>
  <c r="M16" i="11"/>
  <c r="P88" i="11"/>
  <c r="M21" i="11"/>
  <c r="M51" i="11"/>
  <c r="J88" i="11"/>
  <c r="X26" i="11"/>
  <c r="M83" i="11"/>
  <c r="L11" i="11"/>
  <c r="L32" i="11" s="1"/>
  <c r="I48" i="11"/>
  <c r="X48" i="11" s="1"/>
  <c r="X70" i="11"/>
  <c r="M85" i="11"/>
  <c r="X47" i="11"/>
  <c r="M77" i="11"/>
  <c r="I24" i="11"/>
  <c r="M24" i="11" s="1"/>
  <c r="X45" i="11"/>
  <c r="R88" i="11"/>
  <c r="M17" i="11"/>
  <c r="M19" i="11"/>
  <c r="X43" i="11"/>
  <c r="X72" i="11"/>
  <c r="P67" i="11"/>
  <c r="X42" i="11"/>
  <c r="X54" i="11"/>
  <c r="K67" i="11"/>
  <c r="M18" i="11"/>
  <c r="I88" i="11"/>
  <c r="M61" i="11"/>
  <c r="M79" i="11"/>
  <c r="X14" i="11"/>
  <c r="M26" i="11"/>
  <c r="X51" i="11"/>
  <c r="X56" i="11"/>
  <c r="M86" i="11"/>
  <c r="X50" i="11"/>
  <c r="R67" i="11"/>
  <c r="M71" i="11"/>
  <c r="M73" i="11" s="1"/>
  <c r="M81" i="11"/>
  <c r="S57" i="11"/>
  <c r="S67" i="11" s="1"/>
  <c r="M75" i="11"/>
  <c r="X23" i="11"/>
  <c r="X36" i="11"/>
  <c r="M47" i="11"/>
  <c r="X49" i="11"/>
  <c r="T67" i="11"/>
  <c r="X66" i="11"/>
  <c r="M60" i="11"/>
  <c r="M64" i="11"/>
  <c r="M66" i="11" s="1"/>
  <c r="M82" i="11"/>
  <c r="I27" i="11"/>
  <c r="X27" i="11" s="1"/>
  <c r="I28" i="11"/>
  <c r="X28" i="11" s="1"/>
  <c r="X41" i="11"/>
  <c r="I62" i="11"/>
  <c r="T88" i="11"/>
  <c r="H11" i="11"/>
  <c r="H32" i="11" s="1"/>
  <c r="H73" i="11"/>
  <c r="X73" i="11" s="1"/>
  <c r="K88" i="11"/>
  <c r="X60" i="11"/>
  <c r="M54" i="11"/>
  <c r="M78" i="11"/>
  <c r="N22" i="11"/>
  <c r="X22" i="11"/>
  <c r="N21" i="11"/>
  <c r="X21" i="11"/>
  <c r="M13" i="11"/>
  <c r="X25" i="11"/>
  <c r="M25" i="11"/>
  <c r="X13" i="11"/>
  <c r="M22" i="11"/>
  <c r="I11" i="11"/>
  <c r="M41" i="11"/>
  <c r="M57" i="11" s="1"/>
  <c r="M49" i="11"/>
  <c r="I53" i="11"/>
  <c r="X53" i="11" s="1"/>
  <c r="X12" i="11"/>
  <c r="M20" i="11"/>
  <c r="M23" i="11"/>
  <c r="M50" i="11"/>
  <c r="X19" i="11"/>
  <c r="X64" i="11"/>
  <c r="M39" i="11"/>
  <c r="I44" i="11"/>
  <c r="X44" i="11" s="1"/>
  <c r="Q57" i="11"/>
  <c r="Q67" i="11" s="1"/>
  <c r="H62" i="11"/>
  <c r="M80" i="11"/>
  <c r="M84" i="11"/>
  <c r="H87" i="11"/>
  <c r="I32" i="11" l="1"/>
  <c r="M53" i="11"/>
  <c r="M35" i="11"/>
  <c r="H35" i="11"/>
  <c r="Q89" i="11"/>
  <c r="Q90" i="11" s="1"/>
  <c r="S89" i="11"/>
  <c r="S90" i="11" s="1"/>
  <c r="M11" i="11"/>
  <c r="G67" i="11"/>
  <c r="G89" i="11" s="1"/>
  <c r="T95" i="11" s="1"/>
  <c r="K89" i="11"/>
  <c r="P89" i="11"/>
  <c r="P90" i="11" s="1"/>
  <c r="M15" i="11"/>
  <c r="X15" i="11"/>
  <c r="M27" i="11"/>
  <c r="J67" i="11"/>
  <c r="J89" i="11" s="1"/>
  <c r="M62" i="11"/>
  <c r="H88" i="11"/>
  <c r="N32" i="11"/>
  <c r="N67" i="11" s="1"/>
  <c r="N89" i="11" s="1"/>
  <c r="N90" i="11" s="1"/>
  <c r="X24" i="11"/>
  <c r="M48" i="11"/>
  <c r="T89" i="11"/>
  <c r="T90" i="11" s="1"/>
  <c r="L67" i="11"/>
  <c r="L89" i="11" s="1"/>
  <c r="R89" i="11"/>
  <c r="R90" i="11" s="1"/>
  <c r="M87" i="11"/>
  <c r="M88" i="11" s="1"/>
  <c r="X37" i="11"/>
  <c r="X62" i="11"/>
  <c r="M28" i="11"/>
  <c r="M32" i="11" l="1"/>
  <c r="P95" i="11"/>
  <c r="H67" i="11"/>
  <c r="H89" i="11" s="1"/>
  <c r="X32" i="11"/>
  <c r="X35" i="11"/>
  <c r="X57" i="11"/>
  <c r="I67" i="11"/>
  <c r="T38" i="2"/>
  <c r="G38" i="2"/>
  <c r="C38" i="2"/>
  <c r="W35" i="2"/>
  <c r="W34" i="2"/>
  <c r="M67" i="11" l="1"/>
  <c r="M89" i="11" s="1"/>
  <c r="X67" i="11"/>
  <c r="I89" i="11"/>
</calcChain>
</file>

<file path=xl/sharedStrings.xml><?xml version="1.0" encoding="utf-8"?>
<sst xmlns="http://schemas.openxmlformats.org/spreadsheetml/2006/main" count="443" uniqueCount="236">
  <si>
    <t>Загальний обсяг</t>
  </si>
  <si>
    <t>П</t>
  </si>
  <si>
    <t>С</t>
  </si>
  <si>
    <t>З</t>
  </si>
  <si>
    <t>Фізичне виховання</t>
  </si>
  <si>
    <t>Вища математика</t>
  </si>
  <si>
    <t>Всього</t>
  </si>
  <si>
    <t>лекції</t>
  </si>
  <si>
    <t>Філософія</t>
  </si>
  <si>
    <t>Економіка праці та соціально-трудові відносини</t>
  </si>
  <si>
    <t>Фінанси</t>
  </si>
  <si>
    <t>Менеджмент</t>
  </si>
  <si>
    <t>Безпека життєдіяльності та основи охорони праці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</si>
  <si>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</si>
  <si>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</si>
  <si>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</si>
  <si>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</si>
  <si>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</si>
  <si>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</si>
  <si>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</si>
  <si>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</si>
  <si>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</si>
  <si>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</si>
  <si>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</si>
  <si>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</si>
  <si>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</si>
  <si>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</si>
  <si>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</si>
  <si>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</si>
  <si>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</si>
  <si>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</si>
  <si>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</si>
  <si>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</si>
  <si>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</si>
  <si>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</si>
  <si>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</si>
  <si>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</si>
  <si>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</si>
  <si>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</si>
  <si>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Семестр</t>
  </si>
  <si>
    <t>Тижні</t>
  </si>
  <si>
    <t xml:space="preserve">протокол № 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</si>
  <si>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</si>
  <si>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</si>
  <si>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</si>
  <si>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</si>
  <si>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</si>
  <si>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</si>
  <si>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</si>
  <si>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</si>
  <si>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</si>
  <si>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</si>
  <si>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</si>
  <si>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</si>
  <si>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</si>
  <si>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</si>
  <si>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</si>
  <si>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</si>
  <si>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</si>
  <si>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</si>
  <si>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</si>
  <si>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</si>
  <si>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</si>
  <si>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</si>
  <si>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</si>
  <si>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</si>
  <si>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</si>
  <si>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</si>
  <si>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</si>
  <si>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</si>
  <si>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</si>
  <si>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</si>
  <si>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</si>
  <si>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1.1.2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</si>
  <si>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</si>
  <si>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</si>
  <si>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</si>
  <si>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</si>
  <si>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</si>
  <si>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</si>
  <si>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</si>
  <si>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</si>
  <si>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</si>
  <si>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</si>
  <si>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</si>
  <si>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</si>
  <si>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</si>
  <si>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Економіка підприємства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</si>
  <si>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</si>
  <si>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</si>
  <si>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</si>
  <si>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</si>
  <si>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</si>
  <si>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</si>
  <si>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</si>
  <si>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</si>
  <si>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Переддипломна практика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</si>
  <si>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</si>
  <si>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</si>
  <si>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</si>
  <si>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</si>
  <si>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</si>
  <si>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</si>
  <si>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</si>
  <si>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</si>
  <si>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</si>
  <si>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</si>
  <si>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</si>
  <si>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</si>
  <si>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</si>
  <si>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</si>
  <si>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</si>
  <si>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</si>
  <si>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</si>
  <si>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</si>
  <si>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</si>
  <si>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</si>
  <si>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</si>
  <si>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</si>
  <si>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</si>
  <si>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</si>
  <si>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</si>
  <si>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</si>
  <si>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</si>
  <si>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</si>
  <si>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</si>
  <si>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</si>
  <si>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</si>
  <si>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2.2.  Цикл професійної підготовки</t>
  </si>
  <si>
    <t>Д</t>
  </si>
  <si>
    <t>Переддипломна</t>
  </si>
  <si>
    <t>Історія України та української культури</t>
  </si>
  <si>
    <t>№ з/п</t>
  </si>
  <si>
    <t>1.1.4</t>
  </si>
  <si>
    <t>Мікро- та макроекономіка</t>
  </si>
  <si>
    <t>1.2.12</t>
  </si>
  <si>
    <t>1.2.13</t>
  </si>
  <si>
    <t>1.2.14</t>
  </si>
  <si>
    <t>2.2.9</t>
  </si>
  <si>
    <t>Економіко-математичні методи та моделі</t>
  </si>
  <si>
    <t>2.2.10</t>
  </si>
  <si>
    <t xml:space="preserve">V. План освітнього процесу                               </t>
  </si>
  <si>
    <t>І . ГРАФІК ОСВІТНЬОГО ПРОЦЕСУ</t>
  </si>
  <si>
    <t>IV. АТЕСТАЦІЯ</t>
  </si>
  <si>
    <t>№</t>
  </si>
  <si>
    <t>Кількість аудиторних годин за семестрами</t>
  </si>
  <si>
    <t>кількість тижнів у семестрі</t>
  </si>
  <si>
    <t>1.1.14</t>
  </si>
  <si>
    <t>Кваліфікаційна робота бакалавра</t>
  </si>
  <si>
    <t>Новітні інформаційні технології</t>
  </si>
  <si>
    <t>Основи наукових досліджень</t>
  </si>
  <si>
    <t>1.1.15</t>
  </si>
  <si>
    <t>1.1.16</t>
  </si>
  <si>
    <t>1.2.15</t>
  </si>
  <si>
    <t>2.2.11</t>
  </si>
  <si>
    <t>2.2.12</t>
  </si>
  <si>
    <t>2.1.3</t>
  </si>
  <si>
    <t>Форма  атестації (екзамен, кваліфікаційна робота)</t>
  </si>
  <si>
    <t xml:space="preserve">Кваліфікація:  бакалавр з обліку і оподаткування </t>
  </si>
  <si>
    <t>Історія бухгалтерського обліку</t>
  </si>
  <si>
    <t>Професійна етика</t>
  </si>
  <si>
    <t>Аудит</t>
  </si>
  <si>
    <t>Управлінський облік</t>
  </si>
  <si>
    <t>Податковий облік та звітність</t>
  </si>
  <si>
    <t>Державно-господарський контроль</t>
  </si>
  <si>
    <t>Аналіз господарської діяльності</t>
  </si>
  <si>
    <t>Курсова робота "Аналіз господарської діяльності"</t>
  </si>
  <si>
    <t>Оцінка ризиків господарської діяльності</t>
  </si>
  <si>
    <t>Курсова робота "Фінансовий облік"</t>
  </si>
  <si>
    <t>Фінансовий облік</t>
  </si>
  <si>
    <t>Фінансова звітність підприємств</t>
  </si>
  <si>
    <t>Теорія бухгалтерського обліку</t>
  </si>
  <si>
    <t>Курсова робота "Теорія бухгалтерського обліку"</t>
  </si>
  <si>
    <t>Оподаткування</t>
  </si>
  <si>
    <t>1.2.8.1</t>
  </si>
  <si>
    <t>1.2.8.2</t>
  </si>
  <si>
    <t>О.С. Дубинська</t>
  </si>
  <si>
    <r>
      <t xml:space="preserve">з галузі знань: </t>
    </r>
    <r>
      <rPr>
        <b/>
        <sz val="20"/>
        <rFont val="Times New Roman"/>
        <family val="1"/>
        <charset val="204"/>
      </rPr>
      <t>D «Бізнес, адміністрування та право»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</si>
  <si>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</si>
  <si>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D1 «Облік і оподаткування»</t>
    </r>
  </si>
  <si>
    <t xml:space="preserve">Обліково-аналітичні інформаційні системи </t>
  </si>
  <si>
    <t>"  "                       2026   р.</t>
  </si>
  <si>
    <t>(Томашевський Р .С.)</t>
  </si>
  <si>
    <t xml:space="preserve">Екзаменаційна сесія </t>
  </si>
  <si>
    <t>Атестація</t>
  </si>
  <si>
    <t>1+90*</t>
  </si>
  <si>
    <t>5+90*</t>
  </si>
  <si>
    <t>Назва
 практики</t>
  </si>
  <si>
    <t xml:space="preserve">Виробнича практика </t>
  </si>
  <si>
    <t xml:space="preserve">Позначення: Т – теоретичне навчання;  З - заліковий тиждень;  С – екзаменаційна сесія; П – практика; К – канікули; Д– виконання кваліфікаційної роботи; А – атестація </t>
  </si>
  <si>
    <t>C</t>
  </si>
  <si>
    <t xml:space="preserve"> Т/П</t>
  </si>
  <si>
    <t>Директор суспільно-економічного навчально-наукового інституту</t>
  </si>
  <si>
    <t>Завідувач  кафедри фінансів, обліку та бізнесу</t>
  </si>
  <si>
    <t>Гарант освітньої програми</t>
  </si>
  <si>
    <t>І.П. Фоміченко</t>
  </si>
  <si>
    <t>С.Я. Єлецьких</t>
  </si>
  <si>
    <t>1.1.2.1</t>
  </si>
  <si>
    <t>1.1.2.2</t>
  </si>
  <si>
    <t>Вступ до спеціальності та освітнього процесу</t>
  </si>
  <si>
    <t>Економічна статистика</t>
  </si>
  <si>
    <t xml:space="preserve">Політична економія  </t>
  </si>
  <si>
    <t>Основи національного спротиву *</t>
  </si>
  <si>
    <t>Разом п.1.1</t>
  </si>
  <si>
    <t>* Для осіб, які відповідно до 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</si>
  <si>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1.2.1.1</t>
  </si>
  <si>
    <t>1.2.1.2</t>
  </si>
  <si>
    <t>.</t>
  </si>
  <si>
    <t>3.1</t>
  </si>
  <si>
    <t>Виробнича практика</t>
  </si>
  <si>
    <t>3.3</t>
  </si>
  <si>
    <t>1.4. Атестація</t>
  </si>
  <si>
    <t>4.1</t>
  </si>
  <si>
    <t>Разом обов'язкові компоненти освітньої програми</t>
  </si>
  <si>
    <t>Вибіркова дисципліна 3 семестру</t>
  </si>
  <si>
    <t>Вибіркова дисципліна 4 семестру</t>
  </si>
  <si>
    <t>Вибіркова дисципліна 5 семестру</t>
  </si>
  <si>
    <t>Разом п.2.1</t>
  </si>
  <si>
    <t>Вибіркова дисципліна 6 семестру №1</t>
  </si>
  <si>
    <t>Вибіркова дисципліна 6 семестру №2</t>
  </si>
  <si>
    <t>Вибіркова дисципліна 6 семестру №3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</si>
  <si>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</si>
  <si>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</si>
  <si>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</si>
  <si>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>Вибіркова дисципліна 8 семестру №1</t>
  </si>
  <si>
    <t>Вибіркова дисципліна 8 семестру №2</t>
  </si>
  <si>
    <t>Вибіркова дисципліна 8 семестру №3</t>
  </si>
  <si>
    <t>Кількість годин на тиждень</t>
  </si>
  <si>
    <t>Іноземна мова (за професійним спрямуванням)</t>
  </si>
  <si>
    <t>Іноземна мова  (за професійним спрямуванням)</t>
  </si>
  <si>
    <t>1.2.16</t>
  </si>
  <si>
    <t>3д</t>
  </si>
  <si>
    <t>Вибіркова дисципліна 5 семестру №1</t>
  </si>
  <si>
    <t>Вибіркова дисципліна 5 семестру №2</t>
  </si>
  <si>
    <t>1.2.15.1</t>
  </si>
  <si>
    <t>1.2.15.2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</si>
</sst>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-;\-* #,##0_-;\ &quot;&quot;_-;_-@_-"/>
    <numFmt numFmtId="169" formatCode="#,##0;\-* #,##0_-;\ &quot;&quot;_-;_-@_-"/>
    <numFmt numFmtId="170" formatCode="#,##0.0;\-* #,##0.0_-;\ &quot;&quot;_-;_-@_-"/>
    <numFmt numFmtId="171" formatCode="#,##0.00_ ;\-#,##0.00\ "/>
    <numFmt numFmtId="172" formatCode="_-* #,##0.00&quot; грн.&quot;_-;\-* #,##0.00&quot; грн.&quot;_-;_-* \-??&quot; грн.&quot;_-;_-@_-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3" fillId="0" borderId="0"/>
    <xf numFmtId="0" fontId="13" fillId="0" borderId="0"/>
    <xf numFmtId="164" fontId="35" fillId="0" borderId="0" applyFont="0" applyFill="0" applyBorder="0" applyAlignment="0" applyProtection="0"/>
    <xf numFmtId="0" fontId="32" fillId="0" borderId="0"/>
    <xf numFmtId="172" fontId="32" fillId="0" borderId="0" applyFill="0" applyBorder="0" applyAlignment="0" applyProtection="0"/>
    <xf numFmtId="0" fontId="32" fillId="0" borderId="0"/>
    <xf numFmtId="0" fontId="32" fillId="0" borderId="0"/>
    <xf numFmtId="164" fontId="36" fillId="0" borderId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3" fillId="0" borderId="0"/>
  </cellStyleXfs>
  <cellXfs count="634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1" applyFont="1"/>
    <xf numFmtId="0" fontId="14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1" applyFont="1"/>
    <xf numFmtId="0" fontId="8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/>
    </xf>
    <xf numFmtId="167" fontId="11" fillId="0" borderId="28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7" fillId="0" borderId="53" xfId="2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27" fillId="0" borderId="25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" fontId="11" fillId="0" borderId="10" xfId="2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169" fontId="30" fillId="0" borderId="10" xfId="2" applyNumberFormat="1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 vertical="center" wrapText="1"/>
    </xf>
    <xf numFmtId="167" fontId="11" fillId="0" borderId="56" xfId="2" applyNumberFormat="1" applyFont="1" applyBorder="1" applyAlignment="1">
      <alignment horizontal="center" vertical="center"/>
    </xf>
    <xf numFmtId="1" fontId="11" fillId="0" borderId="35" xfId="2" applyNumberFormat="1" applyFont="1" applyBorder="1" applyAlignment="1">
      <alignment horizontal="center" vertical="center"/>
    </xf>
    <xf numFmtId="167" fontId="11" fillId="0" borderId="36" xfId="2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169" fontId="31" fillId="0" borderId="10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/>
    </xf>
    <xf numFmtId="169" fontId="31" fillId="0" borderId="4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" fontId="11" fillId="0" borderId="50" xfId="0" applyNumberFormat="1" applyFont="1" applyBorder="1" applyAlignment="1">
      <alignment horizontal="center" vertical="center"/>
    </xf>
    <xf numFmtId="167" fontId="11" fillId="0" borderId="9" xfId="2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49" fontId="11" fillId="0" borderId="10" xfId="2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27" fillId="0" borderId="14" xfId="2" applyFont="1" applyBorder="1" applyAlignment="1">
      <alignment horizontal="center" vertical="center" wrapText="1"/>
    </xf>
    <xf numFmtId="1" fontId="11" fillId="0" borderId="10" xfId="2" applyNumberFormat="1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7" fillId="0" borderId="61" xfId="2" applyFont="1" applyBorder="1" applyAlignment="1">
      <alignment horizontal="center" vertical="center" wrapText="1"/>
    </xf>
    <xf numFmtId="0" fontId="27" fillId="0" borderId="13" xfId="2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49" fontId="11" fillId="0" borderId="38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169" fontId="11" fillId="0" borderId="31" xfId="2" applyNumberFormat="1" applyFont="1" applyBorder="1" applyAlignment="1">
      <alignment horizontal="center" vertical="center"/>
    </xf>
    <xf numFmtId="49" fontId="7" fillId="0" borderId="25" xfId="2" applyNumberFormat="1" applyFont="1" applyBorder="1" applyAlignment="1">
      <alignment vertical="center" wrapText="1"/>
    </xf>
    <xf numFmtId="49" fontId="11" fillId="0" borderId="25" xfId="2" applyNumberFormat="1" applyFont="1" applyBorder="1" applyAlignment="1">
      <alignment vertical="center" wrapText="1"/>
    </xf>
    <xf numFmtId="49" fontId="7" fillId="0" borderId="25" xfId="2" applyNumberFormat="1" applyFont="1" applyBorder="1" applyAlignment="1">
      <alignment horizontal="left" vertical="center" wrapText="1"/>
    </xf>
    <xf numFmtId="170" fontId="11" fillId="0" borderId="25" xfId="2" applyNumberFormat="1" applyFont="1" applyBorder="1" applyAlignment="1">
      <alignment horizontal="center" vertical="center"/>
    </xf>
    <xf numFmtId="170" fontId="11" fillId="0" borderId="5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82" xfId="1" applyFont="1" applyBorder="1" applyAlignment="1">
      <alignment horizontal="center" vertical="center" wrapText="1"/>
    </xf>
    <xf numFmtId="0" fontId="7" fillId="0" borderId="83" xfId="1" applyFont="1" applyBorder="1" applyAlignment="1">
      <alignment horizontal="center" vertical="center" wrapText="1"/>
    </xf>
    <xf numFmtId="0" fontId="7" fillId="0" borderId="8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68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56" xfId="1" applyFont="1" applyBorder="1" applyAlignment="1">
      <alignment horizontal="center" vertical="center" wrapText="1"/>
    </xf>
    <xf numFmtId="0" fontId="7" fillId="0" borderId="6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69" xfId="1" applyFont="1" applyBorder="1" applyAlignment="1">
      <alignment horizontal="center" vertical="center" wrapText="1"/>
    </xf>
    <xf numFmtId="0" fontId="7" fillId="0" borderId="90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13" fillId="0" borderId="19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168" fontId="7" fillId="0" borderId="0" xfId="2" applyNumberFormat="1" applyFont="1" applyAlignment="1">
      <alignment vertical="center"/>
    </xf>
    <xf numFmtId="168" fontId="27" fillId="0" borderId="0" xfId="2" applyNumberFormat="1" applyFont="1" applyAlignment="1">
      <alignment vertical="center"/>
    </xf>
    <xf numFmtId="168" fontId="29" fillId="0" borderId="0" xfId="2" applyNumberFormat="1" applyFont="1" applyAlignment="1">
      <alignment vertical="center"/>
    </xf>
    <xf numFmtId="49" fontId="7" fillId="0" borderId="1" xfId="2" applyNumberFormat="1" applyFont="1" applyBorder="1" applyAlignment="1">
      <alignment horizontal="center" vertical="center"/>
    </xf>
    <xf numFmtId="1" fontId="7" fillId="0" borderId="10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49" fontId="7" fillId="0" borderId="10" xfId="2" applyNumberFormat="1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 wrapText="1"/>
    </xf>
    <xf numFmtId="1" fontId="7" fillId="0" borderId="9" xfId="2" applyNumberFormat="1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11" fillId="0" borderId="9" xfId="2" applyNumberFormat="1" applyFont="1" applyBorder="1" applyAlignment="1">
      <alignment horizontal="center" vertical="center"/>
    </xf>
    <xf numFmtId="49" fontId="7" fillId="0" borderId="28" xfId="2" applyNumberFormat="1" applyFont="1" applyBorder="1" applyAlignment="1">
      <alignment vertical="center" wrapText="1"/>
    </xf>
    <xf numFmtId="49" fontId="27" fillId="0" borderId="0" xfId="2" applyNumberFormat="1" applyFont="1" applyAlignment="1">
      <alignment horizontal="left" vertical="center" wrapText="1"/>
    </xf>
    <xf numFmtId="0" fontId="27" fillId="0" borderId="0" xfId="2" applyFont="1" applyAlignment="1">
      <alignment horizontal="center" vertical="center" wrapText="1"/>
    </xf>
    <xf numFmtId="0" fontId="7" fillId="0" borderId="43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170" fontId="11" fillId="0" borderId="29" xfId="2" applyNumberFormat="1" applyFont="1" applyBorder="1" applyAlignment="1">
      <alignment horizontal="center" vertical="center"/>
    </xf>
    <xf numFmtId="1" fontId="11" fillId="0" borderId="30" xfId="2" applyNumberFormat="1" applyFont="1" applyBorder="1" applyAlignment="1">
      <alignment horizontal="center" vertical="center" wrapText="1"/>
    </xf>
    <xf numFmtId="167" fontId="11" fillId="0" borderId="0" xfId="2" applyNumberFormat="1" applyFont="1" applyAlignment="1">
      <alignment horizontal="center" vertical="center"/>
    </xf>
    <xf numFmtId="1" fontId="11" fillId="0" borderId="31" xfId="2" applyNumberFormat="1" applyFont="1" applyBorder="1" applyAlignment="1">
      <alignment horizontal="center" vertical="center" wrapText="1"/>
    </xf>
    <xf numFmtId="167" fontId="11" fillId="0" borderId="30" xfId="2" applyNumberFormat="1" applyFont="1" applyBorder="1" applyAlignment="1">
      <alignment horizontal="center" vertical="center"/>
    </xf>
    <xf numFmtId="1" fontId="11" fillId="0" borderId="30" xfId="2" applyNumberFormat="1" applyFont="1" applyBorder="1" applyAlignment="1">
      <alignment horizontal="center" vertical="center"/>
    </xf>
    <xf numFmtId="168" fontId="11" fillId="0" borderId="0" xfId="2" applyNumberFormat="1" applyFont="1" applyAlignment="1">
      <alignment horizontal="right" vertical="center"/>
    </xf>
    <xf numFmtId="167" fontId="28" fillId="0" borderId="0" xfId="2" applyNumberFormat="1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168" fontId="29" fillId="0" borderId="0" xfId="2" applyNumberFormat="1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168" fontId="7" fillId="0" borderId="42" xfId="2" applyNumberFormat="1" applyFont="1" applyBorder="1" applyAlignment="1">
      <alignment vertical="center"/>
    </xf>
    <xf numFmtId="169" fontId="11" fillId="0" borderId="30" xfId="2" applyNumberFormat="1" applyFont="1" applyBorder="1" applyAlignment="1">
      <alignment horizontal="center" vertical="center"/>
    </xf>
    <xf numFmtId="0" fontId="27" fillId="0" borderId="4" xfId="2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169" fontId="11" fillId="0" borderId="45" xfId="2" applyNumberFormat="1" applyFont="1" applyBorder="1" applyAlignment="1">
      <alignment horizontal="center" vertical="center"/>
    </xf>
    <xf numFmtId="169" fontId="11" fillId="0" borderId="51" xfId="2" applyNumberFormat="1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 wrapText="1"/>
    </xf>
    <xf numFmtId="1" fontId="11" fillId="0" borderId="20" xfId="2" applyNumberFormat="1" applyFont="1" applyBorder="1" applyAlignment="1">
      <alignment horizontal="center" vertical="center"/>
    </xf>
    <xf numFmtId="1" fontId="11" fillId="0" borderId="7" xfId="2" applyNumberFormat="1" applyFont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0" fontId="27" fillId="0" borderId="8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27" fillId="0" borderId="9" xfId="2" applyFont="1" applyBorder="1" applyAlignment="1">
      <alignment horizontal="center" vertical="center" wrapText="1"/>
    </xf>
    <xf numFmtId="0" fontId="27" fillId="0" borderId="10" xfId="2" applyFont="1" applyBorder="1" applyAlignment="1">
      <alignment horizontal="center" vertical="center" wrapText="1"/>
    </xf>
    <xf numFmtId="168" fontId="27" fillId="0" borderId="9" xfId="2" applyNumberFormat="1" applyFont="1" applyBorder="1" applyAlignment="1">
      <alignment vertical="center"/>
    </xf>
    <xf numFmtId="49" fontId="11" fillId="0" borderId="28" xfId="2" applyNumberFormat="1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168" fontId="27" fillId="0" borderId="10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1" fontId="7" fillId="0" borderId="48" xfId="2" applyNumberFormat="1" applyFont="1" applyBorder="1" applyAlignment="1">
      <alignment horizontal="center" vertical="center" wrapText="1"/>
    </xf>
    <xf numFmtId="49" fontId="11" fillId="0" borderId="28" xfId="2" applyNumberFormat="1" applyFont="1" applyBorder="1" applyAlignment="1">
      <alignment vertical="center" wrapText="1"/>
    </xf>
    <xf numFmtId="1" fontId="7" fillId="0" borderId="9" xfId="2" applyNumberFormat="1" applyFont="1" applyBorder="1" applyAlignment="1">
      <alignment horizontal="center" vertical="center" wrapText="1"/>
    </xf>
    <xf numFmtId="0" fontId="27" fillId="0" borderId="18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1" fontId="11" fillId="0" borderId="48" xfId="2" applyNumberFormat="1" applyFont="1" applyBorder="1" applyAlignment="1">
      <alignment horizontal="center" vertical="center" wrapText="1"/>
    </xf>
    <xf numFmtId="170" fontId="7" fillId="0" borderId="29" xfId="2" applyNumberFormat="1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 wrapText="1"/>
    </xf>
    <xf numFmtId="1" fontId="11" fillId="0" borderId="6" xfId="2" applyNumberFormat="1" applyFont="1" applyBorder="1" applyAlignment="1">
      <alignment horizontal="center" vertical="center"/>
    </xf>
    <xf numFmtId="170" fontId="11" fillId="0" borderId="48" xfId="2" applyNumberFormat="1" applyFont="1" applyBorder="1" applyAlignment="1">
      <alignment horizontal="center" vertical="center"/>
    </xf>
    <xf numFmtId="49" fontId="11" fillId="0" borderId="21" xfId="2" applyNumberFormat="1" applyFont="1" applyBorder="1" applyAlignment="1">
      <alignment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49" fontId="11" fillId="0" borderId="48" xfId="2" applyNumberFormat="1" applyFont="1" applyBorder="1" applyAlignment="1">
      <alignment horizontal="left" vertical="center" wrapText="1"/>
    </xf>
    <xf numFmtId="49" fontId="11" fillId="0" borderId="48" xfId="2" applyNumberFormat="1" applyFont="1" applyBorder="1" applyAlignment="1">
      <alignment vertical="center" wrapText="1"/>
    </xf>
    <xf numFmtId="1" fontId="11" fillId="0" borderId="9" xfId="2" applyNumberFormat="1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169" fontId="11" fillId="0" borderId="38" xfId="2" applyNumberFormat="1" applyFont="1" applyBorder="1" applyAlignment="1">
      <alignment horizontal="center" vertical="center" wrapText="1"/>
    </xf>
    <xf numFmtId="169" fontId="11" fillId="0" borderId="80" xfId="2" applyNumberFormat="1" applyFont="1" applyBorder="1" applyAlignment="1">
      <alignment horizontal="center" vertical="center"/>
    </xf>
    <xf numFmtId="170" fontId="7" fillId="0" borderId="0" xfId="2" applyNumberFormat="1" applyFont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27" fillId="0" borderId="16" xfId="2" applyFont="1" applyBorder="1" applyAlignment="1">
      <alignment horizontal="center" vertical="center" wrapText="1"/>
    </xf>
    <xf numFmtId="0" fontId="27" fillId="0" borderId="17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27" fillId="0" borderId="19" xfId="2" applyFont="1" applyBorder="1" applyAlignment="1">
      <alignment horizontal="center" vertical="center" wrapText="1"/>
    </xf>
    <xf numFmtId="49" fontId="11" fillId="0" borderId="7" xfId="2" applyNumberFormat="1" applyFont="1" applyBorder="1" applyAlignment="1">
      <alignment horizontal="center" vertical="center" wrapText="1"/>
    </xf>
    <xf numFmtId="1" fontId="11" fillId="0" borderId="24" xfId="2" applyNumberFormat="1" applyFont="1" applyBorder="1" applyAlignment="1">
      <alignment horizontal="center" vertical="center"/>
    </xf>
    <xf numFmtId="1" fontId="11" fillId="0" borderId="13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 wrapText="1"/>
    </xf>
    <xf numFmtId="168" fontId="27" fillId="4" borderId="0" xfId="2" applyNumberFormat="1" applyFont="1" applyFill="1" applyAlignment="1">
      <alignment vertical="center"/>
    </xf>
    <xf numFmtId="171" fontId="27" fillId="4" borderId="0" xfId="2" applyNumberFormat="1" applyFont="1" applyFill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wrapText="1"/>
    </xf>
    <xf numFmtId="168" fontId="11" fillId="4" borderId="0" xfId="2" applyNumberFormat="1" applyFont="1" applyFill="1" applyAlignment="1">
      <alignment vertical="center"/>
    </xf>
    <xf numFmtId="168" fontId="11" fillId="0" borderId="9" xfId="2" applyNumberFormat="1" applyFont="1" applyBorder="1" applyAlignment="1">
      <alignment horizontal="center" vertical="center"/>
    </xf>
    <xf numFmtId="170" fontId="11" fillId="0" borderId="90" xfId="2" applyNumberFormat="1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 wrapText="1"/>
    </xf>
    <xf numFmtId="168" fontId="29" fillId="4" borderId="0" xfId="2" applyNumberFormat="1" applyFont="1" applyFill="1" applyAlignment="1">
      <alignment vertical="center"/>
    </xf>
    <xf numFmtId="49" fontId="7" fillId="0" borderId="33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168" fontId="29" fillId="2" borderId="0" xfId="2" applyNumberFormat="1" applyFont="1" applyFill="1" applyAlignment="1">
      <alignment vertical="center"/>
    </xf>
    <xf numFmtId="49" fontId="11" fillId="0" borderId="1" xfId="2" applyNumberFormat="1" applyFont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169" fontId="31" fillId="0" borderId="35" xfId="0" applyNumberFormat="1" applyFont="1" applyBorder="1" applyAlignment="1">
      <alignment horizontal="center" vertical="center"/>
    </xf>
    <xf numFmtId="167" fontId="11" fillId="0" borderId="33" xfId="0" applyNumberFormat="1" applyFont="1" applyBorder="1" applyAlignment="1">
      <alignment horizontal="center" vertical="center"/>
    </xf>
    <xf numFmtId="167" fontId="11" fillId="0" borderId="34" xfId="2" applyNumberFormat="1" applyFont="1" applyBorder="1" applyAlignment="1">
      <alignment horizontal="center" vertical="center"/>
    </xf>
    <xf numFmtId="168" fontId="7" fillId="4" borderId="0" xfId="2" applyNumberFormat="1" applyFont="1" applyFill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7" fontId="11" fillId="0" borderId="17" xfId="2" applyNumberFormat="1" applyFont="1" applyBorder="1" applyAlignment="1">
      <alignment horizontal="center" vertical="center"/>
    </xf>
    <xf numFmtId="169" fontId="11" fillId="0" borderId="49" xfId="0" applyNumberFormat="1" applyFont="1" applyBorder="1" applyAlignment="1">
      <alignment horizontal="left" vertical="center" wrapText="1"/>
    </xf>
    <xf numFmtId="169" fontId="7" fillId="0" borderId="6" xfId="0" applyNumberFormat="1" applyFont="1" applyBorder="1" applyAlignment="1">
      <alignment horizontal="center" vertical="center"/>
    </xf>
    <xf numFmtId="169" fontId="7" fillId="0" borderId="7" xfId="0" applyNumberFormat="1" applyFont="1" applyBorder="1" applyAlignment="1">
      <alignment horizontal="center" vertical="center"/>
    </xf>
    <xf numFmtId="169" fontId="7" fillId="0" borderId="13" xfId="0" applyNumberFormat="1" applyFont="1" applyBorder="1" applyAlignment="1">
      <alignment horizontal="center" vertical="center"/>
    </xf>
    <xf numFmtId="167" fontId="11" fillId="0" borderId="24" xfId="0" applyNumberFormat="1" applyFont="1" applyBorder="1" applyAlignment="1">
      <alignment horizontal="center" vertical="center"/>
    </xf>
    <xf numFmtId="169" fontId="11" fillId="0" borderId="2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6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9" fontId="11" fillId="0" borderId="79" xfId="2" applyNumberFormat="1" applyFont="1" applyBorder="1" applyAlignment="1">
      <alignment horizontal="center" vertical="center"/>
    </xf>
    <xf numFmtId="169" fontId="11" fillId="0" borderId="81" xfId="2" applyNumberFormat="1" applyFont="1" applyBorder="1" applyAlignment="1">
      <alignment horizontal="left" vertical="center"/>
    </xf>
    <xf numFmtId="169" fontId="11" fillId="0" borderId="79" xfId="2" applyNumberFormat="1" applyFont="1" applyBorder="1" applyAlignment="1">
      <alignment horizontal="center" vertical="center"/>
    </xf>
    <xf numFmtId="169" fontId="11" fillId="0" borderId="81" xfId="2" applyNumberFormat="1" applyFont="1" applyBorder="1" applyAlignment="1">
      <alignment horizontal="center" vertical="center"/>
    </xf>
    <xf numFmtId="166" fontId="11" fillId="0" borderId="31" xfId="2" applyNumberFormat="1" applyFont="1" applyBorder="1" applyAlignment="1">
      <alignment horizontal="center" vertical="center"/>
    </xf>
    <xf numFmtId="49" fontId="11" fillId="0" borderId="45" xfId="2" applyNumberFormat="1" applyFont="1" applyBorder="1" applyAlignment="1">
      <alignment horizontal="center" vertical="center"/>
    </xf>
    <xf numFmtId="169" fontId="11" fillId="0" borderId="51" xfId="2" applyNumberFormat="1" applyFont="1" applyBorder="1" applyAlignment="1">
      <alignment horizontal="left" vertical="center"/>
    </xf>
    <xf numFmtId="49" fontId="11" fillId="0" borderId="43" xfId="2" applyNumberFormat="1" applyFont="1" applyBorder="1" applyAlignment="1">
      <alignment horizontal="center" vertical="center"/>
    </xf>
    <xf numFmtId="168" fontId="7" fillId="0" borderId="0" xfId="2" applyNumberFormat="1" applyFont="1" applyAlignment="1">
      <alignment horizontal="right" vertical="center"/>
    </xf>
    <xf numFmtId="167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horizontal="center" wrapText="1"/>
    </xf>
    <xf numFmtId="49" fontId="2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38" fillId="0" borderId="0" xfId="0" applyFont="1" applyAlignment="1">
      <alignment horizontal="left" vertical="center"/>
    </xf>
    <xf numFmtId="168" fontId="11" fillId="0" borderId="0" xfId="2" applyNumberFormat="1" applyFont="1" applyAlignment="1">
      <alignment horizontal="left" vertical="center"/>
    </xf>
    <xf numFmtId="1" fontId="28" fillId="5" borderId="30" xfId="2" applyNumberFormat="1" applyFont="1" applyFill="1" applyBorder="1" applyAlignment="1">
      <alignment horizontal="center" vertical="center" wrapText="1"/>
    </xf>
    <xf numFmtId="0" fontId="27" fillId="0" borderId="63" xfId="2" applyFont="1" applyBorder="1" applyAlignment="1">
      <alignment horizontal="center" vertical="center" wrapText="1"/>
    </xf>
    <xf numFmtId="1" fontId="28" fillId="5" borderId="45" xfId="2" applyNumberFormat="1" applyFont="1" applyFill="1" applyBorder="1" applyAlignment="1">
      <alignment horizontal="center" vertical="center" wrapText="1"/>
    </xf>
    <xf numFmtId="1" fontId="11" fillId="0" borderId="45" xfId="2" applyNumberFormat="1" applyFont="1" applyBorder="1" applyAlignment="1">
      <alignment horizontal="center" vertical="center" wrapText="1"/>
    </xf>
    <xf numFmtId="167" fontId="11" fillId="0" borderId="14" xfId="2" applyNumberFormat="1" applyFont="1" applyBorder="1" applyAlignment="1">
      <alignment horizontal="center" vertical="center"/>
    </xf>
    <xf numFmtId="167" fontId="11" fillId="0" borderId="15" xfId="2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7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1" fontId="27" fillId="0" borderId="14" xfId="2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1" fillId="0" borderId="25" xfId="2" applyNumberFormat="1" applyFont="1" applyBorder="1" applyAlignment="1">
      <alignment horizontal="left" vertical="center" wrapText="1"/>
    </xf>
    <xf numFmtId="166" fontId="11" fillId="0" borderId="23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" fontId="11" fillId="0" borderId="12" xfId="2" applyNumberFormat="1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49" fontId="11" fillId="0" borderId="18" xfId="2" applyNumberFormat="1" applyFont="1" applyBorder="1" applyAlignment="1">
      <alignment horizontal="center" vertical="center"/>
    </xf>
    <xf numFmtId="169" fontId="30" fillId="0" borderId="14" xfId="2" applyNumberFormat="1" applyFont="1" applyBorder="1" applyAlignment="1">
      <alignment horizontal="center" vertical="center"/>
    </xf>
    <xf numFmtId="1" fontId="11" fillId="0" borderId="49" xfId="0" applyNumberFormat="1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1" fontId="28" fillId="5" borderId="58" xfId="2" applyNumberFormat="1" applyFont="1" applyFill="1" applyBorder="1" applyAlignment="1">
      <alignment horizontal="center" vertical="center" wrapText="1"/>
    </xf>
    <xf numFmtId="49" fontId="11" fillId="0" borderId="48" xfId="0" applyNumberFormat="1" applyFont="1" applyBorder="1" applyAlignment="1">
      <alignment horizontal="left" vertical="center" wrapText="1"/>
    </xf>
    <xf numFmtId="1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 wrapText="1"/>
    </xf>
    <xf numFmtId="168" fontId="11" fillId="0" borderId="17" xfId="2" applyNumberFormat="1" applyFont="1" applyBorder="1" applyAlignment="1">
      <alignment horizontal="center" vertical="center"/>
    </xf>
    <xf numFmtId="168" fontId="11" fillId="0" borderId="19" xfId="2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vertical="center" wrapText="1"/>
    </xf>
    <xf numFmtId="1" fontId="11" fillId="0" borderId="29" xfId="0" applyNumberFormat="1" applyFont="1" applyBorder="1" applyAlignment="1">
      <alignment horizontal="center" vertical="center"/>
    </xf>
    <xf numFmtId="168" fontId="11" fillId="0" borderId="13" xfId="2" applyNumberFormat="1" applyFont="1" applyBorder="1" applyAlignment="1">
      <alignment horizontal="center" vertical="center" wrapText="1"/>
    </xf>
    <xf numFmtId="168" fontId="11" fillId="0" borderId="14" xfId="2" applyNumberFormat="1" applyFont="1" applyBorder="1" applyAlignment="1">
      <alignment horizontal="center" vertical="center" wrapText="1"/>
    </xf>
    <xf numFmtId="168" fontId="11" fillId="0" borderId="14" xfId="0" applyNumberFormat="1" applyFont="1" applyBorder="1" applyAlignment="1">
      <alignment horizontal="center" vertical="center" wrapText="1"/>
    </xf>
    <xf numFmtId="168" fontId="11" fillId="0" borderId="14" xfId="2" applyNumberFormat="1" applyFont="1" applyBorder="1" applyAlignment="1">
      <alignment horizontal="center" vertical="center"/>
    </xf>
    <xf numFmtId="1" fontId="28" fillId="5" borderId="32" xfId="2" applyNumberFormat="1" applyFont="1" applyFill="1" applyBorder="1" applyAlignment="1">
      <alignment horizontal="center" vertical="center" wrapText="1"/>
    </xf>
    <xf numFmtId="167" fontId="11" fillId="0" borderId="24" xfId="2" applyNumberFormat="1" applyFont="1" applyBorder="1" applyAlignment="1">
      <alignment horizontal="center" vertical="center"/>
    </xf>
    <xf numFmtId="167" fontId="7" fillId="0" borderId="25" xfId="2" applyNumberFormat="1" applyFont="1" applyBorder="1" applyAlignment="1">
      <alignment horizontal="center" vertical="center"/>
    </xf>
    <xf numFmtId="167" fontId="11" fillId="0" borderId="25" xfId="0" applyNumberFormat="1" applyFont="1" applyBorder="1" applyAlignment="1">
      <alignment horizontal="center" vertical="center"/>
    </xf>
    <xf numFmtId="167" fontId="7" fillId="0" borderId="25" xfId="0" applyNumberFormat="1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" fontId="11" fillId="0" borderId="48" xfId="0" applyNumberFormat="1" applyFont="1" applyBorder="1" applyAlignment="1">
      <alignment horizontal="center" vertical="center" wrapText="1"/>
    </xf>
    <xf numFmtId="49" fontId="11" fillId="0" borderId="46" xfId="2" applyNumberFormat="1" applyFont="1" applyBorder="1" applyAlignment="1">
      <alignment horizontal="left" vertical="center" wrapText="1"/>
    </xf>
    <xf numFmtId="166" fontId="7" fillId="0" borderId="29" xfId="0" applyNumberFormat="1" applyFont="1" applyBorder="1" applyAlignment="1">
      <alignment horizontal="center" vertical="center"/>
    </xf>
    <xf numFmtId="166" fontId="11" fillId="0" borderId="29" xfId="0" applyNumberFormat="1" applyFont="1" applyBorder="1" applyAlignment="1">
      <alignment horizontal="center" vertical="center"/>
    </xf>
    <xf numFmtId="167" fontId="27" fillId="0" borderId="0" xfId="2" applyNumberFormat="1" applyFont="1" applyAlignment="1">
      <alignment horizontal="center" vertical="center" wrapText="1"/>
    </xf>
    <xf numFmtId="166" fontId="27" fillId="0" borderId="0" xfId="2" applyNumberFormat="1" applyFont="1" applyAlignment="1">
      <alignment horizontal="center" vertical="center" wrapText="1"/>
    </xf>
    <xf numFmtId="167" fontId="11" fillId="5" borderId="32" xfId="2" applyNumberFormat="1" applyFont="1" applyFill="1" applyBorder="1" applyAlignment="1">
      <alignment horizontal="center" vertical="center" wrapText="1"/>
    </xf>
    <xf numFmtId="1" fontId="11" fillId="5" borderId="32" xfId="2" applyNumberFormat="1" applyFont="1" applyFill="1" applyBorder="1" applyAlignment="1">
      <alignment horizontal="center" vertical="center" wrapText="1"/>
    </xf>
    <xf numFmtId="1" fontId="11" fillId="5" borderId="58" xfId="2" applyNumberFormat="1" applyFont="1" applyFill="1" applyBorder="1" applyAlignment="1">
      <alignment horizontal="center" vertical="center" wrapText="1"/>
    </xf>
    <xf numFmtId="1" fontId="11" fillId="5" borderId="30" xfId="2" applyNumberFormat="1" applyFont="1" applyFill="1" applyBorder="1" applyAlignment="1">
      <alignment horizontal="center" vertical="center" wrapText="1"/>
    </xf>
    <xf numFmtId="1" fontId="11" fillId="5" borderId="45" xfId="2" applyNumberFormat="1" applyFont="1" applyFill="1" applyBorder="1" applyAlignment="1">
      <alignment horizontal="center" vertical="center" wrapText="1"/>
    </xf>
    <xf numFmtId="167" fontId="11" fillId="5" borderId="0" xfId="2" applyNumberFormat="1" applyFont="1" applyFill="1" applyAlignment="1">
      <alignment horizontal="center" vertical="center"/>
    </xf>
    <xf numFmtId="1" fontId="11" fillId="5" borderId="31" xfId="0" applyNumberFormat="1" applyFont="1" applyFill="1" applyBorder="1" applyAlignment="1">
      <alignment horizontal="center" vertical="center"/>
    </xf>
    <xf numFmtId="1" fontId="11" fillId="5" borderId="54" xfId="0" applyNumberFormat="1" applyFont="1" applyFill="1" applyBorder="1" applyAlignment="1">
      <alignment horizontal="center" vertical="center"/>
    </xf>
    <xf numFmtId="1" fontId="11" fillId="5" borderId="45" xfId="0" applyNumberFormat="1" applyFont="1" applyFill="1" applyBorder="1" applyAlignment="1">
      <alignment horizontal="center" vertical="center"/>
    </xf>
    <xf numFmtId="169" fontId="11" fillId="0" borderId="60" xfId="0" applyNumberFormat="1" applyFont="1" applyBorder="1" applyAlignment="1">
      <alignment horizontal="left" vertical="top" wrapText="1"/>
    </xf>
    <xf numFmtId="169" fontId="7" fillId="0" borderId="2" xfId="0" applyNumberFormat="1" applyFont="1" applyBorder="1" applyAlignment="1">
      <alignment horizontal="center" vertical="center"/>
    </xf>
    <xf numFmtId="169" fontId="7" fillId="0" borderId="3" xfId="0" applyNumberFormat="1" applyFont="1" applyBorder="1" applyAlignment="1">
      <alignment horizontal="center" vertical="center"/>
    </xf>
    <xf numFmtId="169" fontId="7" fillId="0" borderId="5" xfId="0" applyNumberFormat="1" applyFont="1" applyBorder="1" applyAlignment="1">
      <alignment horizontal="center" vertical="center"/>
    </xf>
    <xf numFmtId="167" fontId="11" fillId="0" borderId="27" xfId="0" applyNumberFormat="1" applyFont="1" applyBorder="1" applyAlignment="1">
      <alignment horizontal="center" vertical="center"/>
    </xf>
    <xf numFmtId="169" fontId="11" fillId="0" borderId="27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6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67" fontId="11" fillId="5" borderId="91" xfId="0" applyNumberFormat="1" applyFont="1" applyFill="1" applyBorder="1" applyAlignment="1">
      <alignment horizontal="center" vertical="center"/>
    </xf>
    <xf numFmtId="1" fontId="11" fillId="5" borderId="91" xfId="0" applyNumberFormat="1" applyFont="1" applyFill="1" applyBorder="1" applyAlignment="1">
      <alignment horizontal="center" vertical="center"/>
    </xf>
    <xf numFmtId="1" fontId="11" fillId="5" borderId="92" xfId="0" applyNumberFormat="1" applyFont="1" applyFill="1" applyBorder="1" applyAlignment="1">
      <alignment horizontal="center" vertical="center"/>
    </xf>
    <xf numFmtId="1" fontId="11" fillId="5" borderId="30" xfId="0" applyNumberFormat="1" applyFont="1" applyFill="1" applyBorder="1" applyAlignment="1">
      <alignment horizontal="center" vertical="center"/>
    </xf>
    <xf numFmtId="167" fontId="11" fillId="6" borderId="54" xfId="2" applyNumberFormat="1" applyFont="1" applyFill="1" applyBorder="1" applyAlignment="1">
      <alignment horizontal="center" vertical="center" wrapText="1"/>
    </xf>
    <xf numFmtId="1" fontId="11" fillId="6" borderId="54" xfId="2" applyNumberFormat="1" applyFont="1" applyFill="1" applyBorder="1" applyAlignment="1">
      <alignment horizontal="center" vertical="center" wrapText="1"/>
    </xf>
    <xf numFmtId="1" fontId="11" fillId="6" borderId="58" xfId="2" applyNumberFormat="1" applyFont="1" applyFill="1" applyBorder="1" applyAlignment="1">
      <alignment horizontal="center" vertical="center" wrapText="1"/>
    </xf>
    <xf numFmtId="167" fontId="11" fillId="5" borderId="30" xfId="2" applyNumberFormat="1" applyFont="1" applyFill="1" applyBorder="1" applyAlignment="1">
      <alignment horizontal="center" vertical="center" wrapText="1"/>
    </xf>
    <xf numFmtId="167" fontId="11" fillId="6" borderId="30" xfId="2" applyNumberFormat="1" applyFont="1" applyFill="1" applyBorder="1" applyAlignment="1">
      <alignment horizontal="center" vertical="center"/>
    </xf>
    <xf numFmtId="1" fontId="11" fillId="6" borderId="30" xfId="2" applyNumberFormat="1" applyFont="1" applyFill="1" applyBorder="1" applyAlignment="1">
      <alignment horizontal="center" vertical="center"/>
    </xf>
    <xf numFmtId="1" fontId="11" fillId="6" borderId="45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9" fillId="0" borderId="5" xfId="1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8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37" fillId="0" borderId="77" xfId="0" applyFont="1" applyBorder="1" applyAlignment="1">
      <alignment horizontal="center" vertical="center" wrapText="1"/>
    </xf>
    <xf numFmtId="49" fontId="8" fillId="0" borderId="14" xfId="1" applyNumberFormat="1" applyFont="1" applyBorder="1" applyAlignment="1" applyProtection="1">
      <alignment horizontal="left" vertical="center" wrapText="1"/>
      <protection locked="0"/>
    </xf>
    <xf numFmtId="49" fontId="8" fillId="0" borderId="48" xfId="1" applyNumberFormat="1" applyFont="1" applyBorder="1" applyAlignment="1" applyProtection="1">
      <alignment horizontal="left" vertical="center" wrapText="1"/>
      <protection locked="0"/>
    </xf>
    <xf numFmtId="49" fontId="8" fillId="0" borderId="17" xfId="1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8" fillId="0" borderId="14" xfId="1" applyNumberFormat="1" applyFont="1" applyBorder="1" applyAlignment="1">
      <alignment horizontal="left" vertical="center" wrapText="1"/>
    </xf>
    <xf numFmtId="49" fontId="8" fillId="0" borderId="5" xfId="1" applyNumberFormat="1" applyFont="1" applyBorder="1" applyAlignment="1">
      <alignment horizontal="left" vertical="center" wrapText="1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49" fontId="9" fillId="0" borderId="5" xfId="1" applyNumberFormat="1" applyFont="1" applyBorder="1" applyAlignment="1">
      <alignment horizontal="center" vertical="center" wrapText="1"/>
    </xf>
    <xf numFmtId="0" fontId="16" fillId="0" borderId="60" xfId="0" applyFont="1" applyBorder="1" applyAlignment="1">
      <alignment vertical="center" wrapText="1"/>
    </xf>
    <xf numFmtId="0" fontId="16" fillId="0" borderId="7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1" fontId="8" fillId="0" borderId="75" xfId="0" applyNumberFormat="1" applyFont="1" applyBorder="1" applyAlignment="1">
      <alignment horizontal="center" vertical="center" wrapText="1"/>
    </xf>
    <xf numFmtId="1" fontId="16" fillId="0" borderId="65" xfId="0" applyNumberFormat="1" applyFont="1" applyBorder="1" applyAlignment="1">
      <alignment horizontal="center" vertical="center" wrapText="1"/>
    </xf>
    <xf numFmtId="1" fontId="16" fillId="0" borderId="76" xfId="0" applyNumberFormat="1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wrapText="1"/>
    </xf>
    <xf numFmtId="0" fontId="16" fillId="0" borderId="74" xfId="0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0" xfId="1" applyFont="1" applyBorder="1" applyAlignment="1">
      <alignment horizontal="center" vertical="center" wrapText="1"/>
    </xf>
    <xf numFmtId="0" fontId="11" fillId="0" borderId="61" xfId="1" applyFont="1" applyBorder="1" applyAlignment="1">
      <alignment horizontal="center" vertical="center" wrapText="1"/>
    </xf>
    <xf numFmtId="0" fontId="11" fillId="0" borderId="7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68" xfId="1" applyFont="1" applyBorder="1" applyAlignment="1">
      <alignment horizontal="center" vertical="center" wrapText="1"/>
    </xf>
    <xf numFmtId="0" fontId="11" fillId="0" borderId="63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wrapText="1"/>
    </xf>
    <xf numFmtId="0" fontId="16" fillId="0" borderId="76" xfId="0" applyFont="1" applyBorder="1" applyAlignment="1">
      <alignment horizontal="center" wrapText="1"/>
    </xf>
    <xf numFmtId="0" fontId="8" fillId="0" borderId="64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right" vertical="center"/>
    </xf>
    <xf numFmtId="0" fontId="32" fillId="0" borderId="56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167" fontId="11" fillId="0" borderId="71" xfId="2" applyNumberFormat="1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168" fontId="33" fillId="0" borderId="0" xfId="2" applyNumberFormat="1" applyFont="1" applyAlignment="1">
      <alignment horizontal="left"/>
    </xf>
    <xf numFmtId="0" fontId="11" fillId="0" borderId="31" xfId="2" applyFont="1" applyBorder="1" applyAlignment="1">
      <alignment horizontal="right" vertical="center"/>
    </xf>
    <xf numFmtId="168" fontId="11" fillId="0" borderId="43" xfId="2" applyNumberFormat="1" applyFont="1" applyBorder="1" applyAlignment="1">
      <alignment horizontal="right" vertical="center"/>
    </xf>
    <xf numFmtId="168" fontId="11" fillId="0" borderId="62" xfId="2" applyNumberFormat="1" applyFont="1" applyBorder="1" applyAlignment="1">
      <alignment horizontal="right" vertical="center"/>
    </xf>
    <xf numFmtId="168" fontId="11" fillId="0" borderId="44" xfId="2" applyNumberFormat="1" applyFont="1" applyBorder="1" applyAlignment="1">
      <alignment horizontal="right" vertical="center"/>
    </xf>
    <xf numFmtId="167" fontId="28" fillId="0" borderId="58" xfId="2" applyNumberFormat="1" applyFont="1" applyBorder="1" applyAlignment="1">
      <alignment horizontal="center" vertical="center"/>
    </xf>
    <xf numFmtId="167" fontId="28" fillId="0" borderId="59" xfId="2" applyNumberFormat="1" applyFont="1" applyBorder="1" applyAlignment="1">
      <alignment horizontal="center" vertical="center"/>
    </xf>
    <xf numFmtId="167" fontId="11" fillId="0" borderId="59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right" vertical="center"/>
    </xf>
    <xf numFmtId="0" fontId="11" fillId="6" borderId="30" xfId="2" applyFont="1" applyFill="1" applyBorder="1" applyAlignment="1">
      <alignment horizontal="right" vertical="center"/>
    </xf>
    <xf numFmtId="169" fontId="11" fillId="6" borderId="45" xfId="2" applyNumberFormat="1" applyFont="1" applyFill="1" applyBorder="1" applyAlignment="1">
      <alignment horizontal="center" vertical="center"/>
    </xf>
    <xf numFmtId="169" fontId="11" fillId="6" borderId="52" xfId="2" applyNumberFormat="1" applyFont="1" applyFill="1" applyBorder="1" applyAlignment="1">
      <alignment horizontal="center" vertical="center"/>
    </xf>
    <xf numFmtId="169" fontId="11" fillId="6" borderId="51" xfId="2" applyNumberFormat="1" applyFont="1" applyFill="1" applyBorder="1" applyAlignment="1">
      <alignment horizontal="center" vertical="center"/>
    </xf>
    <xf numFmtId="169" fontId="11" fillId="0" borderId="32" xfId="2" applyNumberFormat="1" applyFont="1" applyBorder="1" applyAlignment="1">
      <alignment horizontal="center" vertical="center"/>
    </xf>
    <xf numFmtId="0" fontId="11" fillId="5" borderId="45" xfId="2" applyFont="1" applyFill="1" applyBorder="1" applyAlignment="1">
      <alignment horizontal="center" vertical="center" wrapText="1"/>
    </xf>
    <xf numFmtId="0" fontId="11" fillId="5" borderId="52" xfId="2" applyFont="1" applyFill="1" applyBorder="1" applyAlignment="1">
      <alignment horizontal="center" vertical="center" wrapText="1"/>
    </xf>
    <xf numFmtId="0" fontId="11" fillId="5" borderId="51" xfId="2" applyFont="1" applyFill="1" applyBorder="1" applyAlignment="1">
      <alignment horizontal="center" vertical="center" wrapText="1"/>
    </xf>
    <xf numFmtId="169" fontId="11" fillId="0" borderId="12" xfId="2" applyNumberFormat="1" applyFont="1" applyBorder="1" applyAlignment="1">
      <alignment horizontal="center" vertical="center"/>
    </xf>
    <xf numFmtId="169" fontId="11" fillId="0" borderId="11" xfId="2" applyNumberFormat="1" applyFont="1" applyBorder="1" applyAlignment="1">
      <alignment horizontal="center" vertical="center"/>
    </xf>
    <xf numFmtId="169" fontId="11" fillId="0" borderId="3" xfId="2" applyNumberFormat="1" applyFont="1" applyBorder="1" applyAlignment="1">
      <alignment horizontal="center" vertical="center"/>
    </xf>
    <xf numFmtId="169" fontId="11" fillId="0" borderId="18" xfId="2" applyNumberFormat="1" applyFont="1" applyBorder="1" applyAlignment="1">
      <alignment horizontal="center" vertical="center"/>
    </xf>
    <xf numFmtId="0" fontId="11" fillId="0" borderId="79" xfId="2" applyFont="1" applyBorder="1" applyAlignment="1">
      <alignment horizontal="center" vertical="center"/>
    </xf>
    <xf numFmtId="0" fontId="11" fillId="0" borderId="80" xfId="2" applyFont="1" applyBorder="1" applyAlignment="1">
      <alignment horizontal="center" vertical="center"/>
    </xf>
    <xf numFmtId="0" fontId="11" fillId="0" borderId="81" xfId="2" applyFont="1" applyBorder="1" applyAlignment="1">
      <alignment horizontal="center" vertical="center"/>
    </xf>
    <xf numFmtId="169" fontId="11" fillId="0" borderId="2" xfId="2" applyNumberFormat="1" applyFont="1" applyBorder="1" applyAlignment="1">
      <alignment horizontal="center" vertical="center"/>
    </xf>
    <xf numFmtId="169" fontId="11" fillId="0" borderId="4" xfId="2" applyNumberFormat="1" applyFont="1" applyBorder="1" applyAlignment="1">
      <alignment horizontal="center" vertical="center"/>
    </xf>
    <xf numFmtId="165" fontId="11" fillId="5" borderId="45" xfId="0" applyNumberFormat="1" applyFont="1" applyFill="1" applyBorder="1" applyAlignment="1">
      <alignment horizontal="center" vertical="center" wrapText="1"/>
    </xf>
    <xf numFmtId="165" fontId="11" fillId="5" borderId="52" xfId="0" applyNumberFormat="1" applyFont="1" applyFill="1" applyBorder="1" applyAlignment="1">
      <alignment horizontal="center" vertical="center" wrapText="1"/>
    </xf>
    <xf numFmtId="165" fontId="11" fillId="5" borderId="51" xfId="0" applyNumberFormat="1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49" fontId="11" fillId="5" borderId="79" xfId="0" applyNumberFormat="1" applyFont="1" applyFill="1" applyBorder="1" applyAlignment="1">
      <alignment horizontal="center" vertical="center"/>
    </xf>
    <xf numFmtId="49" fontId="11" fillId="5" borderId="80" xfId="0" applyNumberFormat="1" applyFont="1" applyFill="1" applyBorder="1" applyAlignment="1">
      <alignment horizontal="center" vertical="center"/>
    </xf>
    <xf numFmtId="49" fontId="11" fillId="5" borderId="81" xfId="0" applyNumberFormat="1" applyFont="1" applyFill="1" applyBorder="1" applyAlignment="1">
      <alignment horizontal="center" vertical="center"/>
    </xf>
    <xf numFmtId="49" fontId="11" fillId="0" borderId="79" xfId="0" applyNumberFormat="1" applyFont="1" applyBorder="1" applyAlignment="1">
      <alignment horizontal="center" vertical="center"/>
    </xf>
    <xf numFmtId="49" fontId="11" fillId="0" borderId="80" xfId="0" applyNumberFormat="1" applyFont="1" applyBorder="1" applyAlignment="1">
      <alignment horizontal="center" vertical="center"/>
    </xf>
    <xf numFmtId="49" fontId="11" fillId="0" borderId="81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49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0" fontId="7" fillId="0" borderId="79" xfId="2" applyFont="1" applyBorder="1" applyAlignment="1">
      <alignment horizontal="center" vertical="center"/>
    </xf>
    <xf numFmtId="0" fontId="7" fillId="0" borderId="81" xfId="2" applyFont="1" applyBorder="1" applyAlignment="1">
      <alignment horizontal="center" vertical="center"/>
    </xf>
    <xf numFmtId="0" fontId="11" fillId="3" borderId="45" xfId="2" applyFont="1" applyFill="1" applyBorder="1" applyAlignment="1">
      <alignment horizontal="left" vertical="center" wrapText="1"/>
    </xf>
    <xf numFmtId="0" fontId="11" fillId="3" borderId="52" xfId="2" applyFont="1" applyFill="1" applyBorder="1" applyAlignment="1">
      <alignment horizontal="left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62" xfId="2" applyFont="1" applyBorder="1" applyAlignment="1">
      <alignment horizontal="center" vertical="center" wrapText="1"/>
    </xf>
    <xf numFmtId="0" fontId="11" fillId="0" borderId="84" xfId="2" applyFont="1" applyBorder="1" applyAlignment="1">
      <alignment horizontal="center" vertical="center" wrapText="1"/>
    </xf>
    <xf numFmtId="0" fontId="11" fillId="0" borderId="85" xfId="2" applyFont="1" applyBorder="1" applyAlignment="1">
      <alignment horizontal="center" vertical="center" wrapText="1"/>
    </xf>
    <xf numFmtId="0" fontId="11" fillId="5" borderId="59" xfId="2" applyFont="1" applyFill="1" applyBorder="1" applyAlignment="1">
      <alignment horizontal="center" vertical="center" wrapText="1"/>
    </xf>
    <xf numFmtId="0" fontId="11" fillId="5" borderId="37" xfId="2" applyFont="1" applyFill="1" applyBorder="1" applyAlignment="1">
      <alignment horizontal="center" vertical="center" wrapText="1"/>
    </xf>
    <xf numFmtId="165" fontId="11" fillId="0" borderId="86" xfId="0" applyNumberFormat="1" applyFont="1" applyBorder="1" applyAlignment="1">
      <alignment horizontal="center" vertical="center"/>
    </xf>
    <xf numFmtId="165" fontId="11" fillId="0" borderId="87" xfId="0" applyNumberFormat="1" applyFont="1" applyBorder="1" applyAlignment="1">
      <alignment horizontal="center" vertical="center"/>
    </xf>
    <xf numFmtId="165" fontId="11" fillId="0" borderId="88" xfId="0" applyNumberFormat="1" applyFont="1" applyBorder="1" applyAlignment="1">
      <alignment horizontal="center" vertical="center"/>
    </xf>
    <xf numFmtId="165" fontId="11" fillId="0" borderId="89" xfId="0" applyNumberFormat="1" applyFont="1" applyBorder="1" applyAlignment="1">
      <alignment horizontal="center" vertical="center"/>
    </xf>
    <xf numFmtId="169" fontId="11" fillId="0" borderId="9" xfId="2" applyNumberFormat="1" applyFont="1" applyBorder="1" applyAlignment="1">
      <alignment horizontal="center" vertical="center"/>
    </xf>
    <xf numFmtId="168" fontId="7" fillId="0" borderId="3" xfId="2" applyNumberFormat="1" applyFont="1" applyBorder="1" applyAlignment="1">
      <alignment horizontal="center" vertical="center" textRotation="90" wrapText="1"/>
    </xf>
    <xf numFmtId="168" fontId="7" fillId="0" borderId="67" xfId="2" applyNumberFormat="1" applyFont="1" applyBorder="1" applyAlignment="1">
      <alignment horizontal="center" vertical="center" textRotation="90" wrapText="1"/>
    </xf>
    <xf numFmtId="168" fontId="7" fillId="0" borderId="40" xfId="2" applyNumberFormat="1" applyFont="1" applyBorder="1" applyAlignment="1">
      <alignment horizontal="center" vertical="center" textRotation="90" wrapText="1"/>
    </xf>
    <xf numFmtId="0" fontId="7" fillId="0" borderId="80" xfId="2" applyFont="1" applyBorder="1" applyAlignment="1">
      <alignment horizontal="center" vertical="center"/>
    </xf>
    <xf numFmtId="168" fontId="7" fillId="0" borderId="2" xfId="2" applyNumberFormat="1" applyFont="1" applyBorder="1" applyAlignment="1">
      <alignment horizontal="center" vertical="center" textRotation="90" wrapText="1"/>
    </xf>
    <xf numFmtId="168" fontId="7" fillId="0" borderId="22" xfId="2" applyNumberFormat="1" applyFont="1" applyBorder="1" applyAlignment="1">
      <alignment horizontal="center" vertical="center" textRotation="90" wrapText="1"/>
    </xf>
    <xf numFmtId="168" fontId="7" fillId="0" borderId="39" xfId="2" applyNumberFormat="1" applyFont="1" applyBorder="1" applyAlignment="1">
      <alignment horizontal="center" vertical="center" textRotation="90" wrapText="1"/>
    </xf>
    <xf numFmtId="168" fontId="7" fillId="0" borderId="14" xfId="2" applyNumberFormat="1" applyFont="1" applyBorder="1" applyAlignment="1">
      <alignment horizontal="center" vertical="center"/>
    </xf>
    <xf numFmtId="168" fontId="7" fillId="0" borderId="48" xfId="2" applyNumberFormat="1" applyFont="1" applyBorder="1" applyAlignment="1">
      <alignment horizontal="center" vertical="center"/>
    </xf>
    <xf numFmtId="168" fontId="7" fillId="0" borderId="17" xfId="2" applyNumberFormat="1" applyFont="1" applyBorder="1" applyAlignment="1">
      <alignment horizontal="center" vertical="center"/>
    </xf>
    <xf numFmtId="168" fontId="7" fillId="0" borderId="4" xfId="2" applyNumberFormat="1" applyFont="1" applyBorder="1" applyAlignment="1">
      <alignment horizontal="center" vertical="center" textRotation="90" wrapText="1"/>
    </xf>
    <xf numFmtId="168" fontId="7" fillId="0" borderId="66" xfId="2" applyNumberFormat="1" applyFont="1" applyBorder="1" applyAlignment="1">
      <alignment horizontal="center" vertical="center" textRotation="90" wrapText="1"/>
    </xf>
    <xf numFmtId="168" fontId="7" fillId="0" borderId="70" xfId="2" applyNumberFormat="1" applyFont="1" applyBorder="1" applyAlignment="1">
      <alignment horizontal="center" vertical="center" textRotation="90" wrapText="1"/>
    </xf>
    <xf numFmtId="168" fontId="7" fillId="0" borderId="71" xfId="2" applyNumberFormat="1" applyFont="1" applyBorder="1" applyAlignment="1">
      <alignment horizontal="center" vertical="center" textRotation="90" wrapText="1"/>
    </xf>
    <xf numFmtId="168" fontId="10" fillId="0" borderId="79" xfId="2" applyNumberFormat="1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textRotation="90"/>
    </xf>
    <xf numFmtId="0" fontId="7" fillId="0" borderId="54" xfId="2" applyFont="1" applyBorder="1" applyAlignment="1">
      <alignment horizontal="center" vertical="center" textRotation="90"/>
    </xf>
    <xf numFmtId="0" fontId="7" fillId="0" borderId="32" xfId="2" applyFont="1" applyBorder="1" applyAlignment="1">
      <alignment horizontal="center" vertical="center" textRotation="90"/>
    </xf>
    <xf numFmtId="168" fontId="7" fillId="0" borderId="31" xfId="2" applyNumberFormat="1" applyFont="1" applyBorder="1" applyAlignment="1">
      <alignment horizontal="center" vertical="center"/>
    </xf>
    <xf numFmtId="168" fontId="7" fillId="0" borderId="54" xfId="2" applyNumberFormat="1" applyFont="1" applyBorder="1" applyAlignment="1">
      <alignment horizontal="center" vertical="center"/>
    </xf>
    <xf numFmtId="168" fontId="7" fillId="0" borderId="32" xfId="2" applyNumberFormat="1" applyFont="1" applyBorder="1" applyAlignment="1">
      <alignment horizontal="center" vertical="center"/>
    </xf>
    <xf numFmtId="168" fontId="7" fillId="0" borderId="6" xfId="2" applyNumberFormat="1" applyFont="1" applyBorder="1" applyAlignment="1">
      <alignment horizontal="center" vertical="center" wrapText="1"/>
    </xf>
    <xf numFmtId="168" fontId="7" fillId="0" borderId="7" xfId="2" applyNumberFormat="1" applyFont="1" applyBorder="1" applyAlignment="1">
      <alignment horizontal="center" vertical="center" wrapText="1"/>
    </xf>
    <xf numFmtId="168" fontId="7" fillId="0" borderId="8" xfId="2" applyNumberFormat="1" applyFont="1" applyBorder="1" applyAlignment="1">
      <alignment horizontal="center" vertical="center" wrapText="1"/>
    </xf>
    <xf numFmtId="168" fontId="7" fillId="0" borderId="31" xfId="2" applyNumberFormat="1" applyFont="1" applyBorder="1" applyAlignment="1">
      <alignment horizontal="center" vertical="center" textRotation="90" wrapText="1"/>
    </xf>
    <xf numFmtId="168" fontId="7" fillId="0" borderId="54" xfId="2" applyNumberFormat="1" applyFont="1" applyBorder="1" applyAlignment="1">
      <alignment horizontal="center" vertical="center" textRotation="90" wrapText="1"/>
    </xf>
    <xf numFmtId="168" fontId="7" fillId="0" borderId="32" xfId="2" applyNumberFormat="1" applyFont="1" applyBorder="1" applyAlignment="1">
      <alignment horizontal="center" vertical="center" textRotation="90" wrapText="1"/>
    </xf>
    <xf numFmtId="168" fontId="7" fillId="0" borderId="24" xfId="2" applyNumberFormat="1" applyFont="1" applyBorder="1" applyAlignment="1">
      <alignment horizontal="center" vertical="center" wrapText="1"/>
    </xf>
    <xf numFmtId="168" fontId="7" fillId="0" borderId="49" xfId="2" applyNumberFormat="1" applyFont="1" applyBorder="1" applyAlignment="1">
      <alignment horizontal="center" vertical="center" wrapText="1"/>
    </xf>
    <xf numFmtId="168" fontId="7" fillId="0" borderId="23" xfId="2" applyNumberFormat="1" applyFont="1" applyBorder="1" applyAlignment="1">
      <alignment horizontal="center" vertical="center" wrapText="1"/>
    </xf>
    <xf numFmtId="0" fontId="7" fillId="0" borderId="79" xfId="2" applyFont="1" applyBorder="1" applyAlignment="1">
      <alignment horizontal="center" vertical="center" wrapText="1"/>
    </xf>
    <xf numFmtId="0" fontId="7" fillId="0" borderId="80" xfId="2" applyFont="1" applyBorder="1" applyAlignment="1">
      <alignment horizontal="center" vertical="center" wrapText="1"/>
    </xf>
    <xf numFmtId="0" fontId="7" fillId="0" borderId="81" xfId="2" applyFont="1" applyBorder="1" applyAlignment="1">
      <alignment horizontal="center" vertical="center" wrapText="1"/>
    </xf>
    <xf numFmtId="0" fontId="7" fillId="0" borderId="58" xfId="2" applyFont="1" applyBorder="1" applyAlignment="1">
      <alignment horizontal="center" vertical="center" wrapText="1"/>
    </xf>
    <xf numFmtId="0" fontId="7" fillId="0" borderId="59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168" fontId="7" fillId="0" borderId="9" xfId="2" applyNumberFormat="1" applyFont="1" applyBorder="1" applyAlignment="1">
      <alignment horizontal="center" vertical="center" textRotation="90" wrapText="1"/>
    </xf>
    <xf numFmtId="168" fontId="7" fillId="0" borderId="12" xfId="2" applyNumberFormat="1" applyFont="1" applyBorder="1" applyAlignment="1">
      <alignment horizontal="center" vertical="center" textRotation="90" wrapText="1"/>
    </xf>
    <xf numFmtId="168" fontId="7" fillId="0" borderId="1" xfId="2" applyNumberFormat="1" applyFont="1" applyBorder="1" applyAlignment="1">
      <alignment horizontal="center" vertical="center" textRotation="90" wrapText="1"/>
    </xf>
    <xf numFmtId="168" fontId="7" fillId="0" borderId="11" xfId="2" applyNumberFormat="1" applyFont="1" applyBorder="1" applyAlignment="1">
      <alignment horizontal="center" vertical="center" textRotation="90" wrapText="1"/>
    </xf>
    <xf numFmtId="168" fontId="7" fillId="0" borderId="1" xfId="2" applyNumberFormat="1" applyFont="1" applyBorder="1" applyAlignment="1">
      <alignment horizontal="center" vertical="center" wrapText="1"/>
    </xf>
    <xf numFmtId="168" fontId="7" fillId="0" borderId="10" xfId="2" applyNumberFormat="1" applyFont="1" applyBorder="1" applyAlignment="1">
      <alignment horizontal="center" vertical="center" wrapText="1"/>
    </xf>
    <xf numFmtId="0" fontId="7" fillId="0" borderId="82" xfId="2" applyFont="1" applyBorder="1" applyAlignment="1">
      <alignment horizontal="center" vertical="center"/>
    </xf>
    <xf numFmtId="0" fontId="7" fillId="0" borderId="83" xfId="2" applyFont="1" applyBorder="1" applyAlignment="1">
      <alignment horizontal="center" vertical="center"/>
    </xf>
    <xf numFmtId="0" fontId="7" fillId="0" borderId="84" xfId="2" applyFont="1" applyBorder="1" applyAlignment="1">
      <alignment horizontal="center" vertical="center"/>
    </xf>
    <xf numFmtId="0" fontId="7" fillId="0" borderId="85" xfId="2" applyFont="1" applyBorder="1" applyAlignment="1">
      <alignment horizontal="center" vertical="center"/>
    </xf>
    <xf numFmtId="168" fontId="7" fillId="0" borderId="10" xfId="2" applyNumberFormat="1" applyFont="1" applyBorder="1" applyAlignment="1">
      <alignment horizontal="center" vertical="center" textRotation="90" wrapText="1"/>
    </xf>
    <xf numFmtId="168" fontId="7" fillId="0" borderId="18" xfId="2" applyNumberFormat="1" applyFont="1" applyBorder="1" applyAlignment="1">
      <alignment horizontal="center" vertical="center" textRotation="90" wrapText="1"/>
    </xf>
  </cellXfs>
  <cellStyles count="12">
    <cellStyle name="Денежный 2" xfId="5"/>
    <cellStyle name="Звичайний 2" xfId="10"/>
    <cellStyle name="Обычный" xfId="0" builtinId="0"/>
    <cellStyle name="Обычный 2" xfId="1"/>
    <cellStyle name="Обычный 2 2" xfId="6"/>
    <cellStyle name="Обычный 2 2 2" xfId="11"/>
    <cellStyle name="Обычный 3" xfId="4"/>
    <cellStyle name="Обычный 5" xfId="7"/>
    <cellStyle name="Обычный_Plan Уч(бакал.) д_о 2013_14а" xfId="2"/>
    <cellStyle name="Финансовый 2" xfId="8"/>
    <cellStyle name="Фінансовий 2" xfId="3"/>
    <cellStyle name="Фінансовий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525780</xdr:colOff>
      <xdr:row>102</xdr:row>
      <xdr:rowOff>45720</xdr:rowOff>
    </xdr:from>
    <xdr:to>
      <xdr:col>6</xdr:col>
      <xdr:colOff>15240</xdr:colOff>
      <xdr:row>102</xdr:row>
      <xdr:rowOff>579120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5CDF0B2-97DF-43CB-BD21-3CFF1498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9155" y="21829395"/>
          <a:ext cx="1203960" cy="533400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104</xdr:row>
      <xdr:rowOff>38100</xdr:rowOff>
    </xdr:from>
    <xdr:to>
      <xdr:col>5</xdr:col>
      <xdr:colOff>411480</xdr:colOff>
      <xdr:row>105</xdr:row>
      <xdr:rowOff>5080</xdr:rowOff>
    </xdr:to>
    <xdr:pic>
      <xdr:nvPicPr>
        <xdr:cNvPr id="5" name="Рисунок 1">
          <a:extLst>
            <a:ext uri="{FF2B5EF4-FFF2-40B4-BE49-F238E27FC236}">
              <a16:creationId xmlns:a16="http://schemas.microsoft.com/office/drawing/2014/main" id="{518D17A0-947E-4105-A2CF-3477D18A4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24"/>
        <a:stretch>
          <a:fillRect/>
        </a:stretch>
      </xdr:blipFill>
      <xdr:spPr bwMode="auto">
        <a:xfrm>
          <a:off x="4864100" y="23634700"/>
          <a:ext cx="97028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91440</xdr:colOff>
      <xdr:row>105</xdr:row>
      <xdr:rowOff>30480</xdr:rowOff>
    </xdr:from>
    <xdr:to>
      <xdr:col>5</xdr:col>
      <xdr:colOff>284541</xdr:colOff>
      <xdr:row>107</xdr:row>
      <xdr:rowOff>93526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81600" y="23581360"/>
          <a:ext cx="701101" cy="6218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4;&#1044;&#1052;&#1040;%20&#1053;&#1072;&#1075;&#1088;&#1091;&#1079;&#1082;&#1072;\&#1053;&#1072;&#1075;&#1088;&#1091;&#1079;&#1082;&#1072;%2026-27\&#1055;&#1083;&#1072;&#1085;&#1110;%20&#1095;&#1091;&#1078;&#1080;&#1077;%20&#1076;&#1077;&#1085;%20&#1073;&#1072;&#1082;\&#1055;&#1083;&#1072;&#1085;%20C1.01%202026-2027%20&#1073;&#1072;&#1082;&#1072;&#1083;&#1072;&#1074;&#1088;%20(&#1076;&#1077;&#1085;&#1085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ітул 051"/>
      <sheetName val="План 051 денне"/>
      <sheetName val="семестровка 2020"/>
      <sheetName val="семестровка (2)"/>
      <sheetName val="табл. відповідності"/>
    </sheetNames>
    <sheetDataSet>
      <sheetData sheetId="0"/>
      <sheetData sheetId="1"/>
      <sheetData sheetId="2">
        <row r="12">
          <cell r="D12">
            <v>6</v>
          </cell>
          <cell r="G12">
            <v>30</v>
          </cell>
        </row>
        <row r="13">
          <cell r="G13">
            <v>30</v>
          </cell>
        </row>
        <row r="14">
          <cell r="G14">
            <v>15</v>
          </cell>
        </row>
        <row r="26">
          <cell r="I26">
            <v>36</v>
          </cell>
        </row>
        <row r="28">
          <cell r="G28">
            <v>36</v>
          </cell>
        </row>
        <row r="29">
          <cell r="D29">
            <v>6</v>
          </cell>
          <cell r="G29">
            <v>36</v>
          </cell>
          <cell r="I29">
            <v>36</v>
          </cell>
          <cell r="K29">
            <v>4</v>
          </cell>
        </row>
        <row r="30">
          <cell r="G30">
            <v>18</v>
          </cell>
        </row>
        <row r="32">
          <cell r="G32">
            <v>18</v>
          </cell>
          <cell r="I32">
            <v>18</v>
          </cell>
          <cell r="K32">
            <v>2</v>
          </cell>
        </row>
        <row r="51">
          <cell r="G51">
            <v>30</v>
          </cell>
          <cell r="I51">
            <v>30</v>
          </cell>
          <cell r="K51">
            <v>4</v>
          </cell>
        </row>
        <row r="66">
          <cell r="K66">
            <v>3</v>
          </cell>
        </row>
        <row r="91">
          <cell r="I91">
            <v>30</v>
          </cell>
        </row>
        <row r="106">
          <cell r="G106">
            <v>36</v>
          </cell>
          <cell r="I106">
            <v>36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50" zoomScaleNormal="55" zoomScaleSheetLayoutView="50" workbookViewId="0">
      <selection activeCell="O46" sqref="O46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4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9.85546875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3.75" customHeight="1" x14ac:dyDescent="0.4">
      <c r="A1" s="384" t="s">
        <v>15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5" t="s">
        <v>14</v>
      </c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  <c r="AN1" s="12"/>
    </row>
    <row r="2" spans="1:53" ht="30" x14ac:dyDescent="0.4">
      <c r="A2" s="384" t="s">
        <v>16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</row>
    <row r="3" spans="1:53" ht="24.75" customHeight="1" x14ac:dyDescent="0.45">
      <c r="A3" s="387" t="s">
        <v>41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6" t="s">
        <v>17</v>
      </c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  <c r="AI3" s="386"/>
      <c r="AJ3" s="386"/>
      <c r="AK3" s="386"/>
      <c r="AL3" s="386"/>
      <c r="AM3" s="386"/>
      <c r="AN3" s="391" t="s">
        <v>158</v>
      </c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</row>
    <row r="4" spans="1:53" ht="31.5" customHeight="1" x14ac:dyDescent="0.45">
      <c r="A4" s="388" t="s">
        <v>181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</row>
    <row r="5" spans="1:53" ht="36.75" customHeigh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392" t="s">
        <v>18</v>
      </c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</row>
    <row r="6" spans="1:53" s="3" customFormat="1" ht="24.75" customHeight="1" x14ac:dyDescent="0.4">
      <c r="A6" s="384" t="s">
        <v>42</v>
      </c>
      <c r="B6" s="384"/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</row>
    <row r="7" spans="1:53" s="3" customFormat="1" ht="27" customHeight="1" x14ac:dyDescent="0.4">
      <c r="A7" s="384" t="s">
        <v>182</v>
      </c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9" t="s">
        <v>43</v>
      </c>
      <c r="Q7" s="389"/>
      <c r="R7" s="389"/>
      <c r="S7" s="389"/>
      <c r="T7" s="389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89"/>
      <c r="AK7" s="389"/>
      <c r="AL7" s="389"/>
      <c r="AM7" s="16"/>
      <c r="AN7" s="394" t="s">
        <v>46</v>
      </c>
      <c r="AO7" s="395"/>
      <c r="AP7" s="395"/>
      <c r="AQ7" s="395"/>
      <c r="AR7" s="395"/>
      <c r="AS7" s="395"/>
      <c r="AT7" s="395"/>
      <c r="AU7" s="395"/>
      <c r="AV7" s="395"/>
      <c r="AW7" s="395"/>
      <c r="AX7" s="395"/>
      <c r="AY7" s="395"/>
      <c r="AZ7" s="395"/>
      <c r="BA7" s="395"/>
    </row>
    <row r="8" spans="1:53" s="3" customFormat="1" ht="27.75" customHeight="1" x14ac:dyDescent="0.4">
      <c r="P8" s="389" t="s">
        <v>177</v>
      </c>
      <c r="Q8" s="389"/>
      <c r="R8" s="389"/>
      <c r="S8" s="389"/>
      <c r="T8" s="389"/>
      <c r="U8" s="389"/>
      <c r="V8" s="389"/>
      <c r="W8" s="389"/>
      <c r="X8" s="389"/>
      <c r="Y8" s="389"/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89"/>
      <c r="AK8" s="389"/>
      <c r="AL8" s="389"/>
      <c r="AM8" s="16"/>
      <c r="AN8" s="394" t="s">
        <v>127</v>
      </c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Y8" s="394"/>
      <c r="AZ8" s="394"/>
      <c r="BA8" s="394"/>
    </row>
    <row r="9" spans="1:53" s="3" customFormat="1" ht="27.75" customHeight="1" x14ac:dyDescent="0.4">
      <c r="P9" s="389" t="s">
        <v>179</v>
      </c>
      <c r="Q9" s="389"/>
      <c r="R9" s="389"/>
      <c r="S9" s="389"/>
      <c r="T9" s="389"/>
      <c r="U9" s="389"/>
      <c r="V9" s="389"/>
      <c r="W9" s="389"/>
      <c r="X9" s="389"/>
      <c r="Y9" s="389"/>
      <c r="Z9" s="389"/>
      <c r="AA9" s="389"/>
      <c r="AB9" s="389"/>
      <c r="AC9" s="389"/>
      <c r="AD9" s="389"/>
      <c r="AE9" s="389"/>
      <c r="AF9" s="389"/>
      <c r="AG9" s="389"/>
      <c r="AH9" s="389"/>
      <c r="AI9" s="389"/>
      <c r="AJ9" s="389"/>
      <c r="AK9" s="389"/>
      <c r="AL9" s="389"/>
      <c r="AM9" s="16"/>
      <c r="AN9" s="394"/>
      <c r="AO9" s="394"/>
      <c r="AP9" s="394"/>
      <c r="AQ9" s="394"/>
      <c r="AR9" s="394"/>
      <c r="AS9" s="394"/>
      <c r="AT9" s="394"/>
      <c r="AU9" s="394"/>
      <c r="AV9" s="394"/>
      <c r="AW9" s="394"/>
      <c r="AX9" s="394"/>
      <c r="AY9" s="394"/>
      <c r="AZ9" s="394"/>
      <c r="BA9" s="394"/>
    </row>
    <row r="10" spans="1:53" s="3" customFormat="1" ht="27.75" customHeight="1" x14ac:dyDescent="0.35">
      <c r="P10" s="389" t="s">
        <v>44</v>
      </c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A10" s="424"/>
      <c r="AB10" s="424"/>
      <c r="AC10" s="424"/>
      <c r="AD10" s="424"/>
      <c r="AE10" s="424"/>
      <c r="AF10" s="424"/>
      <c r="AG10" s="424"/>
      <c r="AH10" s="424"/>
      <c r="AI10" s="424"/>
      <c r="AJ10" s="424"/>
      <c r="AK10" s="424"/>
      <c r="AL10" s="425"/>
      <c r="AM10" s="425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</row>
    <row r="11" spans="1:53" s="3" customFormat="1" ht="27.75" customHeight="1" x14ac:dyDescent="0.4">
      <c r="P11" s="389" t="s">
        <v>178</v>
      </c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89"/>
      <c r="AF11" s="389"/>
      <c r="AG11" s="389"/>
      <c r="AH11" s="389"/>
      <c r="AI11" s="389"/>
      <c r="AJ11" s="389"/>
      <c r="AK11" s="389"/>
      <c r="AL11" s="389"/>
      <c r="AM11" s="38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3" customFormat="1" ht="27.75" customHeight="1" x14ac:dyDescent="0.4">
      <c r="P12" s="16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8"/>
      <c r="AM12" s="18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3" customFormat="1" ht="27.75" customHeight="1" x14ac:dyDescent="0.4">
      <c r="P13" s="16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8"/>
      <c r="AM13" s="18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3" customFormat="1" ht="18.75" x14ac:dyDescent="0.3"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s="3" customFormat="1" ht="22.5" x14ac:dyDescent="0.3">
      <c r="A15" s="412" t="s">
        <v>142</v>
      </c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412"/>
      <c r="W15" s="412"/>
      <c r="X15" s="412"/>
      <c r="Y15" s="412"/>
      <c r="Z15" s="412"/>
      <c r="AA15" s="412"/>
      <c r="AB15" s="412"/>
      <c r="AC15" s="412"/>
      <c r="AD15" s="412"/>
      <c r="AE15" s="412"/>
      <c r="AF15" s="412"/>
      <c r="AG15" s="412"/>
      <c r="AH15" s="412"/>
      <c r="AI15" s="412"/>
      <c r="AJ15" s="412"/>
      <c r="AK15" s="412"/>
      <c r="AL15" s="412"/>
      <c r="AM15" s="412"/>
      <c r="AN15" s="412"/>
      <c r="AO15" s="412"/>
      <c r="AP15" s="412"/>
      <c r="AQ15" s="412"/>
      <c r="AR15" s="412"/>
      <c r="AS15" s="412"/>
      <c r="AT15" s="412"/>
      <c r="AU15" s="412"/>
      <c r="AV15" s="412"/>
      <c r="AW15" s="412"/>
      <c r="AX15" s="412"/>
      <c r="AY15" s="412"/>
      <c r="AZ15" s="412"/>
      <c r="BA15" s="412"/>
    </row>
    <row r="16" spans="1:53" s="3" customFormat="1" ht="19.5" thickBot="1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8" customHeight="1" x14ac:dyDescent="0.25">
      <c r="A17" s="416" t="s">
        <v>19</v>
      </c>
      <c r="B17" s="418" t="s">
        <v>20</v>
      </c>
      <c r="C17" s="419"/>
      <c r="D17" s="419"/>
      <c r="E17" s="420"/>
      <c r="F17" s="418" t="s">
        <v>21</v>
      </c>
      <c r="G17" s="419"/>
      <c r="H17" s="419"/>
      <c r="I17" s="420"/>
      <c r="J17" s="408" t="s">
        <v>22</v>
      </c>
      <c r="K17" s="409"/>
      <c r="L17" s="409"/>
      <c r="M17" s="409"/>
      <c r="N17" s="408" t="s">
        <v>23</v>
      </c>
      <c r="O17" s="409"/>
      <c r="P17" s="409"/>
      <c r="Q17" s="409"/>
      <c r="R17" s="410"/>
      <c r="S17" s="408" t="s">
        <v>24</v>
      </c>
      <c r="T17" s="411"/>
      <c r="U17" s="411"/>
      <c r="V17" s="411"/>
      <c r="W17" s="410"/>
      <c r="X17" s="408" t="s">
        <v>25</v>
      </c>
      <c r="Y17" s="409"/>
      <c r="Z17" s="409"/>
      <c r="AA17" s="410"/>
      <c r="AB17" s="418" t="s">
        <v>26</v>
      </c>
      <c r="AC17" s="419"/>
      <c r="AD17" s="419"/>
      <c r="AE17" s="420"/>
      <c r="AF17" s="418" t="s">
        <v>27</v>
      </c>
      <c r="AG17" s="419"/>
      <c r="AH17" s="419"/>
      <c r="AI17" s="420"/>
      <c r="AJ17" s="408" t="s">
        <v>28</v>
      </c>
      <c r="AK17" s="411"/>
      <c r="AL17" s="411"/>
      <c r="AM17" s="411"/>
      <c r="AN17" s="410"/>
      <c r="AO17" s="408" t="s">
        <v>29</v>
      </c>
      <c r="AP17" s="409"/>
      <c r="AQ17" s="409"/>
      <c r="AR17" s="409"/>
      <c r="AS17" s="413" t="s">
        <v>30</v>
      </c>
      <c r="AT17" s="414"/>
      <c r="AU17" s="414"/>
      <c r="AV17" s="414"/>
      <c r="AW17" s="415"/>
      <c r="AX17" s="408" t="s">
        <v>31</v>
      </c>
      <c r="AY17" s="409"/>
      <c r="AZ17" s="409"/>
      <c r="BA17" s="410"/>
    </row>
    <row r="18" spans="1:53" s="1" customFormat="1" ht="20.25" customHeight="1" thickBot="1" x14ac:dyDescent="0.3">
      <c r="A18" s="417"/>
      <c r="B18" s="19">
        <v>1</v>
      </c>
      <c r="C18" s="20">
        <v>2</v>
      </c>
      <c r="D18" s="20">
        <v>3</v>
      </c>
      <c r="E18" s="21">
        <v>4</v>
      </c>
      <c r="F18" s="19">
        <v>5</v>
      </c>
      <c r="G18" s="20">
        <v>6</v>
      </c>
      <c r="H18" s="20">
        <v>7</v>
      </c>
      <c r="I18" s="21">
        <v>8</v>
      </c>
      <c r="J18" s="19">
        <v>9</v>
      </c>
      <c r="K18" s="20">
        <v>10</v>
      </c>
      <c r="L18" s="20">
        <v>11</v>
      </c>
      <c r="M18" s="22">
        <v>12</v>
      </c>
      <c r="N18" s="19">
        <v>13</v>
      </c>
      <c r="O18" s="20">
        <v>14</v>
      </c>
      <c r="P18" s="20">
        <v>15</v>
      </c>
      <c r="Q18" s="20">
        <v>16</v>
      </c>
      <c r="R18" s="21">
        <v>17</v>
      </c>
      <c r="S18" s="19">
        <v>18</v>
      </c>
      <c r="T18" s="20">
        <v>19</v>
      </c>
      <c r="U18" s="20">
        <v>20</v>
      </c>
      <c r="V18" s="20">
        <v>21</v>
      </c>
      <c r="W18" s="21">
        <v>22</v>
      </c>
      <c r="X18" s="19">
        <v>23</v>
      </c>
      <c r="Y18" s="20">
        <v>24</v>
      </c>
      <c r="Z18" s="20">
        <v>25</v>
      </c>
      <c r="AA18" s="21">
        <v>26</v>
      </c>
      <c r="AB18" s="19">
        <v>27</v>
      </c>
      <c r="AC18" s="20">
        <v>28</v>
      </c>
      <c r="AD18" s="20">
        <v>29</v>
      </c>
      <c r="AE18" s="21">
        <v>30</v>
      </c>
      <c r="AF18" s="19">
        <v>31</v>
      </c>
      <c r="AG18" s="20">
        <v>32</v>
      </c>
      <c r="AH18" s="20">
        <v>33</v>
      </c>
      <c r="AI18" s="21">
        <v>34</v>
      </c>
      <c r="AJ18" s="19">
        <v>35</v>
      </c>
      <c r="AK18" s="20">
        <v>36</v>
      </c>
      <c r="AL18" s="20">
        <v>37</v>
      </c>
      <c r="AM18" s="20">
        <v>38</v>
      </c>
      <c r="AN18" s="21">
        <v>39</v>
      </c>
      <c r="AO18" s="19">
        <v>40</v>
      </c>
      <c r="AP18" s="20">
        <v>41</v>
      </c>
      <c r="AQ18" s="20">
        <v>42</v>
      </c>
      <c r="AR18" s="22">
        <v>43</v>
      </c>
      <c r="AS18" s="19">
        <v>44</v>
      </c>
      <c r="AT18" s="20">
        <v>45</v>
      </c>
      <c r="AU18" s="20">
        <v>46</v>
      </c>
      <c r="AV18" s="20">
        <v>47</v>
      </c>
      <c r="AW18" s="21">
        <v>48</v>
      </c>
      <c r="AX18" s="19">
        <v>49</v>
      </c>
      <c r="AY18" s="20">
        <v>50</v>
      </c>
      <c r="AZ18" s="20">
        <v>51</v>
      </c>
      <c r="BA18" s="21">
        <v>52</v>
      </c>
    </row>
    <row r="19" spans="1:53" ht="20.100000000000001" customHeight="1" x14ac:dyDescent="0.3">
      <c r="A19" s="34">
        <v>1</v>
      </c>
      <c r="B19" s="104" t="s">
        <v>32</v>
      </c>
      <c r="C19" s="105" t="s">
        <v>32</v>
      </c>
      <c r="D19" s="105" t="s">
        <v>32</v>
      </c>
      <c r="E19" s="106" t="s">
        <v>32</v>
      </c>
      <c r="F19" s="104" t="s">
        <v>32</v>
      </c>
      <c r="G19" s="105" t="s">
        <v>32</v>
      </c>
      <c r="H19" s="105" t="s">
        <v>32</v>
      </c>
      <c r="I19" s="106" t="s">
        <v>32</v>
      </c>
      <c r="J19" s="104" t="s">
        <v>32</v>
      </c>
      <c r="K19" s="105" t="s">
        <v>32</v>
      </c>
      <c r="L19" s="105" t="s">
        <v>32</v>
      </c>
      <c r="M19" s="106" t="s">
        <v>32</v>
      </c>
      <c r="N19" s="104" t="s">
        <v>32</v>
      </c>
      <c r="O19" s="105" t="s">
        <v>32</v>
      </c>
      <c r="P19" s="105" t="s">
        <v>32</v>
      </c>
      <c r="Q19" s="105" t="s">
        <v>3</v>
      </c>
      <c r="R19" s="106" t="s">
        <v>2</v>
      </c>
      <c r="S19" s="107" t="s">
        <v>2</v>
      </c>
      <c r="T19" s="108" t="s">
        <v>33</v>
      </c>
      <c r="U19" s="109" t="s">
        <v>33</v>
      </c>
      <c r="V19" s="109" t="s">
        <v>32</v>
      </c>
      <c r="W19" s="110" t="s">
        <v>32</v>
      </c>
      <c r="X19" s="104" t="s">
        <v>32</v>
      </c>
      <c r="Y19" s="105" t="s">
        <v>32</v>
      </c>
      <c r="Z19" s="105" t="s">
        <v>32</v>
      </c>
      <c r="AA19" s="106" t="s">
        <v>32</v>
      </c>
      <c r="AB19" s="111" t="s">
        <v>32</v>
      </c>
      <c r="AC19" s="105" t="s">
        <v>32</v>
      </c>
      <c r="AD19" s="105" t="s">
        <v>32</v>
      </c>
      <c r="AE19" s="112" t="s">
        <v>32</v>
      </c>
      <c r="AF19" s="104" t="s">
        <v>32</v>
      </c>
      <c r="AG19" s="105" t="s">
        <v>32</v>
      </c>
      <c r="AH19" s="105" t="s">
        <v>32</v>
      </c>
      <c r="AI19" s="106" t="s">
        <v>32</v>
      </c>
      <c r="AJ19" s="105" t="s">
        <v>32</v>
      </c>
      <c r="AK19" s="112" t="s">
        <v>32</v>
      </c>
      <c r="AL19" s="105" t="s">
        <v>32</v>
      </c>
      <c r="AM19" s="105" t="s">
        <v>32</v>
      </c>
      <c r="AN19" s="106" t="s">
        <v>3</v>
      </c>
      <c r="AO19" s="112" t="s">
        <v>190</v>
      </c>
      <c r="AP19" s="105" t="s">
        <v>2</v>
      </c>
      <c r="AQ19" s="105" t="s">
        <v>2</v>
      </c>
      <c r="AR19" s="106" t="s">
        <v>33</v>
      </c>
      <c r="AS19" s="104" t="s">
        <v>33</v>
      </c>
      <c r="AT19" s="105" t="s">
        <v>33</v>
      </c>
      <c r="AU19" s="105" t="s">
        <v>33</v>
      </c>
      <c r="AV19" s="105" t="s">
        <v>33</v>
      </c>
      <c r="AW19" s="106" t="s">
        <v>33</v>
      </c>
      <c r="AX19" s="112" t="s">
        <v>33</v>
      </c>
      <c r="AY19" s="105" t="s">
        <v>33</v>
      </c>
      <c r="AZ19" s="105" t="s">
        <v>33</v>
      </c>
      <c r="BA19" s="106" t="s">
        <v>33</v>
      </c>
    </row>
    <row r="20" spans="1:53" ht="20.100000000000001" customHeight="1" x14ac:dyDescent="0.3">
      <c r="A20" s="45">
        <v>2</v>
      </c>
      <c r="B20" s="113" t="s">
        <v>32</v>
      </c>
      <c r="C20" s="114" t="s">
        <v>32</v>
      </c>
      <c r="D20" s="114" t="s">
        <v>32</v>
      </c>
      <c r="E20" s="115" t="s">
        <v>32</v>
      </c>
      <c r="F20" s="113" t="s">
        <v>32</v>
      </c>
      <c r="G20" s="114" t="s">
        <v>32</v>
      </c>
      <c r="H20" s="114" t="s">
        <v>32</v>
      </c>
      <c r="I20" s="115" t="s">
        <v>32</v>
      </c>
      <c r="J20" s="113" t="s">
        <v>32</v>
      </c>
      <c r="K20" s="114" t="s">
        <v>32</v>
      </c>
      <c r="L20" s="114" t="s">
        <v>32</v>
      </c>
      <c r="M20" s="115" t="s">
        <v>32</v>
      </c>
      <c r="N20" s="113" t="s">
        <v>32</v>
      </c>
      <c r="O20" s="114" t="s">
        <v>32</v>
      </c>
      <c r="P20" s="114" t="s">
        <v>32</v>
      </c>
      <c r="Q20" s="116" t="s">
        <v>3</v>
      </c>
      <c r="R20" s="117" t="s">
        <v>2</v>
      </c>
      <c r="S20" s="113" t="s">
        <v>2</v>
      </c>
      <c r="T20" s="118" t="s">
        <v>33</v>
      </c>
      <c r="U20" s="114" t="s">
        <v>33</v>
      </c>
      <c r="V20" s="114" t="s">
        <v>32</v>
      </c>
      <c r="W20" s="115" t="s">
        <v>32</v>
      </c>
      <c r="X20" s="113" t="s">
        <v>32</v>
      </c>
      <c r="Y20" s="119" t="s">
        <v>32</v>
      </c>
      <c r="Z20" s="114" t="s">
        <v>32</v>
      </c>
      <c r="AA20" s="118" t="s">
        <v>32</v>
      </c>
      <c r="AB20" s="120" t="s">
        <v>32</v>
      </c>
      <c r="AC20" s="114" t="s">
        <v>32</v>
      </c>
      <c r="AD20" s="114" t="s">
        <v>32</v>
      </c>
      <c r="AE20" s="118" t="s">
        <v>32</v>
      </c>
      <c r="AF20" s="120" t="s">
        <v>32</v>
      </c>
      <c r="AG20" s="114" t="s">
        <v>32</v>
      </c>
      <c r="AH20" s="114" t="s">
        <v>32</v>
      </c>
      <c r="AI20" s="118" t="s">
        <v>32</v>
      </c>
      <c r="AJ20" s="113" t="s">
        <v>32</v>
      </c>
      <c r="AK20" s="119" t="s">
        <v>32</v>
      </c>
      <c r="AL20" s="114" t="s">
        <v>32</v>
      </c>
      <c r="AM20" s="118" t="s">
        <v>32</v>
      </c>
      <c r="AN20" s="115" t="s">
        <v>3</v>
      </c>
      <c r="AO20" s="121" t="s">
        <v>190</v>
      </c>
      <c r="AP20" s="114" t="s">
        <v>2</v>
      </c>
      <c r="AQ20" s="114" t="s">
        <v>2</v>
      </c>
      <c r="AR20" s="115" t="s">
        <v>33</v>
      </c>
      <c r="AS20" s="113" t="s">
        <v>33</v>
      </c>
      <c r="AT20" s="114" t="s">
        <v>33</v>
      </c>
      <c r="AU20" s="114" t="s">
        <v>33</v>
      </c>
      <c r="AV20" s="114" t="s">
        <v>33</v>
      </c>
      <c r="AW20" s="115" t="s">
        <v>33</v>
      </c>
      <c r="AX20" s="118" t="s">
        <v>33</v>
      </c>
      <c r="AY20" s="114" t="s">
        <v>33</v>
      </c>
      <c r="AZ20" s="114" t="s">
        <v>33</v>
      </c>
      <c r="BA20" s="115" t="s">
        <v>33</v>
      </c>
    </row>
    <row r="21" spans="1:53" ht="20.100000000000001" customHeight="1" x14ac:dyDescent="0.3">
      <c r="A21" s="45">
        <v>3</v>
      </c>
      <c r="B21" s="113" t="s">
        <v>32</v>
      </c>
      <c r="C21" s="114" t="s">
        <v>32</v>
      </c>
      <c r="D21" s="114" t="s">
        <v>32</v>
      </c>
      <c r="E21" s="115" t="s">
        <v>32</v>
      </c>
      <c r="F21" s="113" t="s">
        <v>32</v>
      </c>
      <c r="G21" s="114" t="s">
        <v>32</v>
      </c>
      <c r="H21" s="114" t="s">
        <v>32</v>
      </c>
      <c r="I21" s="115" t="s">
        <v>32</v>
      </c>
      <c r="J21" s="113" t="s">
        <v>32</v>
      </c>
      <c r="K21" s="114" t="s">
        <v>32</v>
      </c>
      <c r="L21" s="114" t="s">
        <v>32</v>
      </c>
      <c r="M21" s="115" t="s">
        <v>32</v>
      </c>
      <c r="N21" s="113" t="s">
        <v>32</v>
      </c>
      <c r="O21" s="114" t="s">
        <v>32</v>
      </c>
      <c r="P21" s="114" t="s">
        <v>32</v>
      </c>
      <c r="Q21" s="116" t="s">
        <v>3</v>
      </c>
      <c r="R21" s="117" t="s">
        <v>2</v>
      </c>
      <c r="S21" s="113" t="s">
        <v>2</v>
      </c>
      <c r="T21" s="118" t="s">
        <v>33</v>
      </c>
      <c r="U21" s="114" t="s">
        <v>1</v>
      </c>
      <c r="V21" s="114" t="s">
        <v>191</v>
      </c>
      <c r="W21" s="122" t="s">
        <v>191</v>
      </c>
      <c r="X21" s="123" t="s">
        <v>191</v>
      </c>
      <c r="Y21" s="124" t="s">
        <v>191</v>
      </c>
      <c r="Z21" s="116" t="s">
        <v>191</v>
      </c>
      <c r="AA21" s="122" t="s">
        <v>191</v>
      </c>
      <c r="AB21" s="125" t="s">
        <v>191</v>
      </c>
      <c r="AC21" s="116" t="s">
        <v>191</v>
      </c>
      <c r="AD21" s="116" t="s">
        <v>191</v>
      </c>
      <c r="AE21" s="122" t="s">
        <v>191</v>
      </c>
      <c r="AF21" s="125" t="s">
        <v>191</v>
      </c>
      <c r="AG21" s="116" t="s">
        <v>191</v>
      </c>
      <c r="AH21" s="116" t="s">
        <v>191</v>
      </c>
      <c r="AI21" s="122" t="s">
        <v>191</v>
      </c>
      <c r="AJ21" s="116" t="s">
        <v>191</v>
      </c>
      <c r="AK21" s="118" t="s">
        <v>32</v>
      </c>
      <c r="AL21" s="114" t="s">
        <v>32</v>
      </c>
      <c r="AM21" s="114" t="s">
        <v>32</v>
      </c>
      <c r="AN21" s="115" t="s">
        <v>3</v>
      </c>
      <c r="AO21" s="118" t="s">
        <v>190</v>
      </c>
      <c r="AP21" s="114" t="s">
        <v>2</v>
      </c>
      <c r="AQ21" s="114" t="s">
        <v>2</v>
      </c>
      <c r="AR21" s="115" t="s">
        <v>33</v>
      </c>
      <c r="AS21" s="113" t="s">
        <v>33</v>
      </c>
      <c r="AT21" s="114" t="s">
        <v>33</v>
      </c>
      <c r="AU21" s="114" t="s">
        <v>33</v>
      </c>
      <c r="AV21" s="114" t="s">
        <v>33</v>
      </c>
      <c r="AW21" s="115" t="s">
        <v>33</v>
      </c>
      <c r="AX21" s="118" t="s">
        <v>33</v>
      </c>
      <c r="AY21" s="114" t="s">
        <v>33</v>
      </c>
      <c r="AZ21" s="114" t="s">
        <v>33</v>
      </c>
      <c r="BA21" s="115" t="s">
        <v>33</v>
      </c>
    </row>
    <row r="22" spans="1:53" ht="19.5" customHeight="1" thickBot="1" x14ac:dyDescent="0.35">
      <c r="A22" s="35">
        <v>4</v>
      </c>
      <c r="B22" s="126" t="s">
        <v>32</v>
      </c>
      <c r="C22" s="127" t="s">
        <v>32</v>
      </c>
      <c r="D22" s="127" t="s">
        <v>32</v>
      </c>
      <c r="E22" s="128" t="s">
        <v>32</v>
      </c>
      <c r="F22" s="126" t="s">
        <v>32</v>
      </c>
      <c r="G22" s="127" t="s">
        <v>32</v>
      </c>
      <c r="H22" s="127" t="s">
        <v>32</v>
      </c>
      <c r="I22" s="128" t="s">
        <v>32</v>
      </c>
      <c r="J22" s="126" t="s">
        <v>32</v>
      </c>
      <c r="K22" s="127" t="s">
        <v>32</v>
      </c>
      <c r="L22" s="127" t="s">
        <v>32</v>
      </c>
      <c r="M22" s="128" t="s">
        <v>32</v>
      </c>
      <c r="N22" s="126" t="s">
        <v>32</v>
      </c>
      <c r="O22" s="127" t="s">
        <v>32</v>
      </c>
      <c r="P22" s="127" t="s">
        <v>32</v>
      </c>
      <c r="Q22" s="129" t="s">
        <v>3</v>
      </c>
      <c r="R22" s="130" t="s">
        <v>2</v>
      </c>
      <c r="S22" s="131" t="s">
        <v>2</v>
      </c>
      <c r="T22" s="132" t="s">
        <v>33</v>
      </c>
      <c r="U22" s="129" t="s">
        <v>33</v>
      </c>
      <c r="V22" s="129" t="s">
        <v>32</v>
      </c>
      <c r="W22" s="133" t="s">
        <v>32</v>
      </c>
      <c r="X22" s="126" t="s">
        <v>32</v>
      </c>
      <c r="Y22" s="127" t="s">
        <v>32</v>
      </c>
      <c r="Z22" s="127" t="s">
        <v>32</v>
      </c>
      <c r="AA22" s="134" t="s">
        <v>32</v>
      </c>
      <c r="AB22" s="126" t="s">
        <v>32</v>
      </c>
      <c r="AC22" s="127" t="s">
        <v>32</v>
      </c>
      <c r="AD22" s="127" t="s">
        <v>32</v>
      </c>
      <c r="AE22" s="134" t="s">
        <v>32</v>
      </c>
      <c r="AF22" s="126" t="s">
        <v>32</v>
      </c>
      <c r="AG22" s="127" t="s">
        <v>32</v>
      </c>
      <c r="AH22" s="127" t="s">
        <v>32</v>
      </c>
      <c r="AI22" s="128" t="s">
        <v>2</v>
      </c>
      <c r="AJ22" s="135" t="s">
        <v>2</v>
      </c>
      <c r="AK22" s="135" t="s">
        <v>1</v>
      </c>
      <c r="AL22" s="127" t="s">
        <v>1</v>
      </c>
      <c r="AM22" s="127" t="s">
        <v>1</v>
      </c>
      <c r="AN22" s="128" t="s">
        <v>1</v>
      </c>
      <c r="AO22" s="135" t="s">
        <v>129</v>
      </c>
      <c r="AP22" s="127" t="s">
        <v>129</v>
      </c>
      <c r="AQ22" s="127" t="s">
        <v>34</v>
      </c>
      <c r="AR22" s="127" t="s">
        <v>34</v>
      </c>
      <c r="AS22" s="445"/>
      <c r="AT22" s="446"/>
      <c r="AU22" s="446"/>
      <c r="AV22" s="446"/>
      <c r="AW22" s="447"/>
      <c r="AX22" s="136"/>
      <c r="AY22" s="137"/>
      <c r="AZ22" s="137"/>
      <c r="BA22" s="138"/>
    </row>
    <row r="23" spans="1:53" ht="19.5" customHeight="1" x14ac:dyDescent="0.3">
      <c r="A23" s="11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7"/>
      <c r="AG23" s="27"/>
      <c r="AH23" s="27"/>
      <c r="AI23" s="27"/>
      <c r="AJ23" s="26"/>
      <c r="AK23" s="26"/>
      <c r="AL23" s="26"/>
      <c r="AM23" s="26"/>
      <c r="AN23" s="26"/>
      <c r="AO23" s="26"/>
      <c r="AP23" s="26"/>
      <c r="AQ23" s="26"/>
      <c r="AR23" s="26"/>
      <c r="AS23" s="28"/>
      <c r="AT23" s="7"/>
      <c r="AU23" s="7"/>
      <c r="AV23" s="7"/>
      <c r="AW23" s="7"/>
      <c r="AX23" s="7"/>
      <c r="AY23" s="7"/>
      <c r="AZ23" s="7"/>
      <c r="BA23" s="7"/>
    </row>
    <row r="24" spans="1:53" ht="19.5" customHeight="1" x14ac:dyDescent="0.3">
      <c r="A24" s="11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7"/>
      <c r="AG24" s="27"/>
      <c r="AH24" s="27"/>
      <c r="AI24" s="27"/>
      <c r="AJ24" s="26"/>
      <c r="AK24" s="26"/>
      <c r="AL24" s="26"/>
      <c r="AM24" s="26"/>
      <c r="AN24" s="26"/>
      <c r="AO24" s="26"/>
      <c r="AP24" s="26"/>
      <c r="AQ24" s="26"/>
      <c r="AR24" s="26"/>
      <c r="AS24" s="28"/>
      <c r="AT24" s="7"/>
      <c r="AU24" s="7"/>
      <c r="AV24" s="7"/>
      <c r="AW24" s="7"/>
      <c r="AX24" s="7"/>
      <c r="AY24" s="7"/>
      <c r="AZ24" s="7"/>
      <c r="BA24" s="7"/>
    </row>
    <row r="25" spans="1:53" ht="19.5" customHeight="1" x14ac:dyDescent="0.3">
      <c r="A25" s="11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7"/>
      <c r="AG25" s="27"/>
      <c r="AH25" s="27"/>
      <c r="AI25" s="27"/>
      <c r="AJ25" s="26"/>
      <c r="AK25" s="26"/>
      <c r="AL25" s="26"/>
      <c r="AM25" s="26"/>
      <c r="AN25" s="26"/>
      <c r="AO25" s="26"/>
      <c r="AP25" s="26"/>
      <c r="AQ25" s="26"/>
      <c r="AR25" s="26"/>
      <c r="AS25" s="28"/>
      <c r="AT25" s="7"/>
      <c r="AU25" s="7"/>
      <c r="AV25" s="7"/>
      <c r="AW25" s="7"/>
      <c r="AX25" s="7"/>
      <c r="AY25" s="7"/>
      <c r="AZ25" s="7"/>
      <c r="BA25" s="7"/>
    </row>
    <row r="26" spans="1:53" ht="20.100000000000001" customHeight="1" x14ac:dyDescent="0.25">
      <c r="Z26" s="2" t="s">
        <v>45</v>
      </c>
    </row>
    <row r="27" spans="1:53" ht="21" customHeight="1" x14ac:dyDescent="0.3">
      <c r="A27" s="426" t="s">
        <v>189</v>
      </c>
      <c r="B27" s="426"/>
      <c r="C27" s="426"/>
      <c r="D27" s="426"/>
      <c r="E27" s="426"/>
      <c r="F27" s="426"/>
      <c r="G27" s="426"/>
      <c r="H27" s="426"/>
      <c r="I27" s="426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7"/>
      <c r="X27" s="427"/>
      <c r="Y27" s="427"/>
      <c r="Z27" s="427"/>
      <c r="AA27" s="427"/>
      <c r="AB27" s="427"/>
      <c r="AC27" s="427"/>
      <c r="AD27" s="427"/>
      <c r="AE27" s="427"/>
      <c r="AF27" s="427"/>
      <c r="AG27" s="427"/>
      <c r="AH27" s="427"/>
      <c r="AI27" s="427"/>
      <c r="AJ27" s="427"/>
      <c r="AK27" s="427"/>
      <c r="AL27" s="427"/>
      <c r="AM27" s="427"/>
      <c r="AN27" s="427"/>
      <c r="AO27" s="427"/>
      <c r="AP27" s="427"/>
      <c r="AQ27" s="427"/>
      <c r="AR27" s="427"/>
      <c r="AS27" s="427"/>
      <c r="AT27" s="427"/>
      <c r="AU27" s="427"/>
      <c r="AV27" s="29"/>
      <c r="AW27" s="29"/>
      <c r="AX27" s="29"/>
      <c r="AY27" s="29"/>
      <c r="AZ27" s="29"/>
    </row>
    <row r="28" spans="1:53" x14ac:dyDescent="0.25">
      <c r="AV28" s="29"/>
      <c r="AW28" s="29"/>
      <c r="AX28" s="29"/>
      <c r="AY28" s="29"/>
      <c r="AZ28" s="29"/>
    </row>
    <row r="29" spans="1:53" ht="21.75" customHeight="1" x14ac:dyDescent="0.3">
      <c r="A29" s="30" t="s">
        <v>47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451" t="s">
        <v>48</v>
      </c>
      <c r="AB29" s="451"/>
      <c r="AC29" s="451"/>
      <c r="AD29" s="451"/>
      <c r="AE29" s="451"/>
      <c r="AF29" s="451"/>
      <c r="AG29" s="451"/>
      <c r="AH29" s="451"/>
      <c r="AI29" s="451"/>
      <c r="AJ29" s="451"/>
      <c r="AK29" s="451"/>
      <c r="AL29" s="451"/>
      <c r="AM29" s="451"/>
      <c r="AN29" s="30"/>
      <c r="AO29" s="451" t="s">
        <v>143</v>
      </c>
      <c r="AP29" s="451"/>
      <c r="AQ29" s="451"/>
      <c r="AR29" s="451"/>
      <c r="AS29" s="451"/>
      <c r="AT29" s="451"/>
      <c r="AU29" s="451"/>
      <c r="AV29" s="451"/>
      <c r="AW29" s="451"/>
      <c r="AX29" s="451"/>
      <c r="AY29" s="451"/>
      <c r="AZ29" s="451"/>
      <c r="BA29" s="451"/>
    </row>
    <row r="30" spans="1:53" ht="11.25" customHeight="1" x14ac:dyDescent="0.3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3"/>
    </row>
    <row r="31" spans="1:53" ht="22.5" customHeight="1" x14ac:dyDescent="0.25">
      <c r="A31" s="433" t="s">
        <v>19</v>
      </c>
      <c r="B31" s="434"/>
      <c r="C31" s="437" t="s">
        <v>35</v>
      </c>
      <c r="D31" s="397"/>
      <c r="E31" s="397"/>
      <c r="F31" s="434"/>
      <c r="G31" s="511" t="s">
        <v>183</v>
      </c>
      <c r="H31" s="512"/>
      <c r="I31" s="513"/>
      <c r="J31" s="396" t="s">
        <v>36</v>
      </c>
      <c r="K31" s="397"/>
      <c r="L31" s="397"/>
      <c r="M31" s="434"/>
      <c r="N31" s="396" t="s">
        <v>184</v>
      </c>
      <c r="O31" s="397"/>
      <c r="P31" s="397"/>
      <c r="Q31" s="398"/>
      <c r="R31" s="398"/>
      <c r="S31" s="399"/>
      <c r="T31" s="396" t="s">
        <v>37</v>
      </c>
      <c r="U31" s="397"/>
      <c r="V31" s="434"/>
      <c r="W31" s="396" t="s">
        <v>38</v>
      </c>
      <c r="X31" s="397"/>
      <c r="Y31" s="434"/>
      <c r="Z31" s="7"/>
      <c r="AA31" s="479" t="s">
        <v>187</v>
      </c>
      <c r="AB31" s="480"/>
      <c r="AC31" s="480"/>
      <c r="AD31" s="480"/>
      <c r="AE31" s="480"/>
      <c r="AF31" s="461"/>
      <c r="AG31" s="462"/>
      <c r="AH31" s="396" t="s">
        <v>39</v>
      </c>
      <c r="AI31" s="461"/>
      <c r="AJ31" s="462"/>
      <c r="AK31" s="437" t="s">
        <v>40</v>
      </c>
      <c r="AL31" s="486"/>
      <c r="AM31" s="487"/>
      <c r="AN31" s="32"/>
      <c r="AO31" s="438" t="s">
        <v>144</v>
      </c>
      <c r="AP31" s="439"/>
      <c r="AQ31" s="439"/>
      <c r="AR31" s="439"/>
      <c r="AS31" s="495" t="s">
        <v>157</v>
      </c>
      <c r="AT31" s="496"/>
      <c r="AU31" s="496"/>
      <c r="AV31" s="496"/>
      <c r="AW31" s="497"/>
      <c r="AX31" s="477" t="s">
        <v>39</v>
      </c>
      <c r="AY31" s="477"/>
      <c r="AZ31" s="477"/>
      <c r="BA31" s="478"/>
    </row>
    <row r="32" spans="1:53" ht="15.75" customHeight="1" x14ac:dyDescent="0.25">
      <c r="A32" s="400"/>
      <c r="B32" s="435"/>
      <c r="C32" s="400"/>
      <c r="D32" s="401"/>
      <c r="E32" s="401"/>
      <c r="F32" s="435"/>
      <c r="G32" s="514"/>
      <c r="H32" s="515"/>
      <c r="I32" s="516"/>
      <c r="J32" s="400"/>
      <c r="K32" s="401"/>
      <c r="L32" s="401"/>
      <c r="M32" s="435"/>
      <c r="N32" s="400"/>
      <c r="O32" s="401"/>
      <c r="P32" s="401"/>
      <c r="Q32" s="402"/>
      <c r="R32" s="402"/>
      <c r="S32" s="403"/>
      <c r="T32" s="400"/>
      <c r="U32" s="401"/>
      <c r="V32" s="435"/>
      <c r="W32" s="400"/>
      <c r="X32" s="401"/>
      <c r="Y32" s="435"/>
      <c r="Z32" s="7"/>
      <c r="AA32" s="481"/>
      <c r="AB32" s="482"/>
      <c r="AC32" s="482"/>
      <c r="AD32" s="482"/>
      <c r="AE32" s="482"/>
      <c r="AF32" s="483"/>
      <c r="AG32" s="484"/>
      <c r="AH32" s="485"/>
      <c r="AI32" s="483"/>
      <c r="AJ32" s="484"/>
      <c r="AK32" s="488"/>
      <c r="AL32" s="489"/>
      <c r="AM32" s="490"/>
      <c r="AN32" s="32"/>
      <c r="AO32" s="439"/>
      <c r="AP32" s="439"/>
      <c r="AQ32" s="439"/>
      <c r="AR32" s="439"/>
      <c r="AS32" s="498"/>
      <c r="AT32" s="499"/>
      <c r="AU32" s="499"/>
      <c r="AV32" s="499"/>
      <c r="AW32" s="500"/>
      <c r="AX32" s="477"/>
      <c r="AY32" s="477"/>
      <c r="AZ32" s="477"/>
      <c r="BA32" s="478"/>
    </row>
    <row r="33" spans="1:53" ht="42" customHeight="1" x14ac:dyDescent="0.25">
      <c r="A33" s="404"/>
      <c r="B33" s="436"/>
      <c r="C33" s="404"/>
      <c r="D33" s="405"/>
      <c r="E33" s="405"/>
      <c r="F33" s="436"/>
      <c r="G33" s="517"/>
      <c r="H33" s="518"/>
      <c r="I33" s="519"/>
      <c r="J33" s="404"/>
      <c r="K33" s="405"/>
      <c r="L33" s="405"/>
      <c r="M33" s="436"/>
      <c r="N33" s="404"/>
      <c r="O33" s="405"/>
      <c r="P33" s="405"/>
      <c r="Q33" s="406"/>
      <c r="R33" s="406"/>
      <c r="S33" s="407"/>
      <c r="T33" s="404"/>
      <c r="U33" s="405"/>
      <c r="V33" s="436"/>
      <c r="W33" s="404"/>
      <c r="X33" s="405"/>
      <c r="Y33" s="436"/>
      <c r="Z33" s="7"/>
      <c r="AA33" s="463"/>
      <c r="AB33" s="464"/>
      <c r="AC33" s="464"/>
      <c r="AD33" s="464"/>
      <c r="AE33" s="464"/>
      <c r="AF33" s="464"/>
      <c r="AG33" s="465"/>
      <c r="AH33" s="463"/>
      <c r="AI33" s="464"/>
      <c r="AJ33" s="465"/>
      <c r="AK33" s="491"/>
      <c r="AL33" s="406"/>
      <c r="AM33" s="407"/>
      <c r="AN33" s="32"/>
      <c r="AO33" s="439"/>
      <c r="AP33" s="439"/>
      <c r="AQ33" s="439"/>
      <c r="AR33" s="439"/>
      <c r="AS33" s="498"/>
      <c r="AT33" s="499"/>
      <c r="AU33" s="499"/>
      <c r="AV33" s="499"/>
      <c r="AW33" s="500"/>
      <c r="AX33" s="477"/>
      <c r="AY33" s="477"/>
      <c r="AZ33" s="477"/>
      <c r="BA33" s="478"/>
    </row>
    <row r="34" spans="1:53" ht="26.25" customHeight="1" x14ac:dyDescent="0.3">
      <c r="A34" s="509">
        <v>1</v>
      </c>
      <c r="B34" s="510"/>
      <c r="C34" s="428">
        <v>33</v>
      </c>
      <c r="D34" s="431"/>
      <c r="E34" s="431"/>
      <c r="F34" s="432"/>
      <c r="G34" s="428">
        <v>7</v>
      </c>
      <c r="H34" s="431"/>
      <c r="I34" s="432"/>
      <c r="J34" s="428"/>
      <c r="K34" s="431"/>
      <c r="L34" s="431"/>
      <c r="M34" s="432"/>
      <c r="N34" s="440"/>
      <c r="O34" s="441"/>
      <c r="P34" s="441"/>
      <c r="Q34" s="442"/>
      <c r="R34" s="442"/>
      <c r="S34" s="443"/>
      <c r="T34" s="428">
        <v>12</v>
      </c>
      <c r="U34" s="429"/>
      <c r="V34" s="430"/>
      <c r="W34" s="428">
        <f>C34+G34+J34+N34+Q34+T34</f>
        <v>52</v>
      </c>
      <c r="X34" s="429"/>
      <c r="Y34" s="452"/>
      <c r="Z34" s="7"/>
      <c r="AA34" s="453" t="s">
        <v>188</v>
      </c>
      <c r="AB34" s="454"/>
      <c r="AC34" s="454"/>
      <c r="AD34" s="454"/>
      <c r="AE34" s="454"/>
      <c r="AF34" s="454"/>
      <c r="AG34" s="455"/>
      <c r="AH34" s="448">
        <v>6</v>
      </c>
      <c r="AI34" s="449"/>
      <c r="AJ34" s="450"/>
      <c r="AK34" s="456" t="s">
        <v>185</v>
      </c>
      <c r="AL34" s="456"/>
      <c r="AM34" s="456"/>
      <c r="AN34" s="32"/>
      <c r="AO34" s="439"/>
      <c r="AP34" s="439"/>
      <c r="AQ34" s="439"/>
      <c r="AR34" s="439"/>
      <c r="AS34" s="501"/>
      <c r="AT34" s="502"/>
      <c r="AU34" s="502"/>
      <c r="AV34" s="502"/>
      <c r="AW34" s="503"/>
      <c r="AX34" s="477"/>
      <c r="AY34" s="477"/>
      <c r="AZ34" s="477"/>
      <c r="BA34" s="478"/>
    </row>
    <row r="35" spans="1:53" ht="27" customHeight="1" x14ac:dyDescent="0.3">
      <c r="A35" s="520">
        <v>2</v>
      </c>
      <c r="B35" s="521"/>
      <c r="C35" s="428">
        <v>33</v>
      </c>
      <c r="D35" s="431"/>
      <c r="E35" s="431"/>
      <c r="F35" s="432"/>
      <c r="G35" s="421">
        <v>7</v>
      </c>
      <c r="H35" s="504"/>
      <c r="I35" s="505"/>
      <c r="J35" s="421"/>
      <c r="K35" s="504"/>
      <c r="L35" s="504"/>
      <c r="M35" s="505"/>
      <c r="N35" s="440"/>
      <c r="O35" s="441"/>
      <c r="P35" s="441"/>
      <c r="Q35" s="442"/>
      <c r="R35" s="442"/>
      <c r="S35" s="443"/>
      <c r="T35" s="421">
        <v>12</v>
      </c>
      <c r="U35" s="422"/>
      <c r="V35" s="423"/>
      <c r="W35" s="428">
        <f t="shared" ref="W35" si="0">C35+G35+J35+N35+Q35+T35</f>
        <v>52</v>
      </c>
      <c r="X35" s="429"/>
      <c r="Y35" s="452"/>
      <c r="Z35" s="7"/>
      <c r="AA35" s="453" t="s">
        <v>130</v>
      </c>
      <c r="AB35" s="454"/>
      <c r="AC35" s="454"/>
      <c r="AD35" s="454"/>
      <c r="AE35" s="454"/>
      <c r="AF35" s="454"/>
      <c r="AG35" s="455"/>
      <c r="AH35" s="448">
        <v>8</v>
      </c>
      <c r="AI35" s="449"/>
      <c r="AJ35" s="450"/>
      <c r="AK35" s="456">
        <v>4</v>
      </c>
      <c r="AL35" s="456"/>
      <c r="AM35" s="456"/>
      <c r="AN35" s="32"/>
      <c r="AO35" s="448">
        <v>1</v>
      </c>
      <c r="AP35" s="449"/>
      <c r="AQ35" s="449"/>
      <c r="AR35" s="450"/>
      <c r="AS35" s="458" t="s">
        <v>148</v>
      </c>
      <c r="AT35" s="458"/>
      <c r="AU35" s="458"/>
      <c r="AV35" s="458"/>
      <c r="AW35" s="458"/>
      <c r="AX35" s="458">
        <v>8</v>
      </c>
      <c r="AY35" s="458"/>
      <c r="AZ35" s="458"/>
      <c r="BA35" s="458"/>
    </row>
    <row r="36" spans="1:53" ht="21.75" customHeight="1" x14ac:dyDescent="0.3">
      <c r="A36" s="520">
        <v>3</v>
      </c>
      <c r="B36" s="521"/>
      <c r="C36" s="428">
        <v>33</v>
      </c>
      <c r="D36" s="431"/>
      <c r="E36" s="431"/>
      <c r="F36" s="432"/>
      <c r="G36" s="421">
        <v>7</v>
      </c>
      <c r="H36" s="504"/>
      <c r="I36" s="505"/>
      <c r="J36" s="421" t="s">
        <v>185</v>
      </c>
      <c r="K36" s="504"/>
      <c r="L36" s="504"/>
      <c r="M36" s="505"/>
      <c r="N36" s="440"/>
      <c r="O36" s="441"/>
      <c r="P36" s="441"/>
      <c r="Q36" s="442"/>
      <c r="R36" s="442"/>
      <c r="S36" s="443"/>
      <c r="T36" s="421">
        <v>11</v>
      </c>
      <c r="U36" s="422"/>
      <c r="V36" s="423"/>
      <c r="W36" s="428">
        <v>52</v>
      </c>
      <c r="X36" s="429"/>
      <c r="Y36" s="452"/>
      <c r="Z36" s="7"/>
      <c r="AA36" s="460"/>
      <c r="AB36" s="461"/>
      <c r="AC36" s="461"/>
      <c r="AD36" s="461"/>
      <c r="AE36" s="461"/>
      <c r="AF36" s="461"/>
      <c r="AG36" s="462"/>
      <c r="AH36" s="448"/>
      <c r="AI36" s="466"/>
      <c r="AJ36" s="467"/>
      <c r="AK36" s="456"/>
      <c r="AL36" s="457"/>
      <c r="AM36" s="457"/>
      <c r="AN36" s="32"/>
      <c r="AO36" s="471"/>
      <c r="AP36" s="472"/>
      <c r="AQ36" s="472"/>
      <c r="AR36" s="473"/>
      <c r="AS36" s="458"/>
      <c r="AT36" s="458"/>
      <c r="AU36" s="458"/>
      <c r="AV36" s="458"/>
      <c r="AW36" s="458"/>
      <c r="AX36" s="458"/>
      <c r="AY36" s="458"/>
      <c r="AZ36" s="458"/>
      <c r="BA36" s="458"/>
    </row>
    <row r="37" spans="1:53" ht="24" customHeight="1" x14ac:dyDescent="0.3">
      <c r="A37" s="520">
        <v>4</v>
      </c>
      <c r="B37" s="521"/>
      <c r="C37" s="428">
        <v>28</v>
      </c>
      <c r="D37" s="431"/>
      <c r="E37" s="431"/>
      <c r="F37" s="432"/>
      <c r="G37" s="421">
        <v>4</v>
      </c>
      <c r="H37" s="504"/>
      <c r="I37" s="505"/>
      <c r="J37" s="421">
        <v>4</v>
      </c>
      <c r="K37" s="504"/>
      <c r="L37" s="504"/>
      <c r="M37" s="505"/>
      <c r="N37" s="440">
        <v>4</v>
      </c>
      <c r="O37" s="442"/>
      <c r="P37" s="442"/>
      <c r="Q37" s="442"/>
      <c r="R37" s="442"/>
      <c r="S37" s="443"/>
      <c r="T37" s="421">
        <v>2</v>
      </c>
      <c r="U37" s="422"/>
      <c r="V37" s="423"/>
      <c r="W37" s="428">
        <v>42</v>
      </c>
      <c r="X37" s="429"/>
      <c r="Y37" s="452"/>
      <c r="Z37" s="7"/>
      <c r="AA37" s="463"/>
      <c r="AB37" s="464"/>
      <c r="AC37" s="464"/>
      <c r="AD37" s="464"/>
      <c r="AE37" s="464"/>
      <c r="AF37" s="464"/>
      <c r="AG37" s="465"/>
      <c r="AH37" s="468"/>
      <c r="AI37" s="469"/>
      <c r="AJ37" s="470"/>
      <c r="AK37" s="457"/>
      <c r="AL37" s="457"/>
      <c r="AM37" s="457"/>
      <c r="AN37" s="33"/>
      <c r="AO37" s="471"/>
      <c r="AP37" s="472"/>
      <c r="AQ37" s="472"/>
      <c r="AR37" s="473"/>
      <c r="AS37" s="458"/>
      <c r="AT37" s="458"/>
      <c r="AU37" s="458"/>
      <c r="AV37" s="458"/>
      <c r="AW37" s="458"/>
      <c r="AX37" s="458"/>
      <c r="AY37" s="458"/>
      <c r="AZ37" s="458"/>
      <c r="BA37" s="458"/>
    </row>
    <row r="38" spans="1:53" ht="25.5" customHeight="1" x14ac:dyDescent="0.25">
      <c r="A38" s="522" t="s">
        <v>6</v>
      </c>
      <c r="B38" s="505"/>
      <c r="C38" s="428">
        <f>SUM(C34:F37)</f>
        <v>127</v>
      </c>
      <c r="D38" s="431"/>
      <c r="E38" s="431"/>
      <c r="F38" s="432"/>
      <c r="G38" s="421">
        <f>SUM(G34:I37)</f>
        <v>25</v>
      </c>
      <c r="H38" s="504"/>
      <c r="I38" s="505"/>
      <c r="J38" s="506" t="s">
        <v>186</v>
      </c>
      <c r="K38" s="507"/>
      <c r="L38" s="507"/>
      <c r="M38" s="508"/>
      <c r="N38" s="444">
        <v>4</v>
      </c>
      <c r="O38" s="442"/>
      <c r="P38" s="442"/>
      <c r="Q38" s="442"/>
      <c r="R38" s="442"/>
      <c r="S38" s="443"/>
      <c r="T38" s="421">
        <f>SUM(T34:V37)</f>
        <v>37</v>
      </c>
      <c r="U38" s="422"/>
      <c r="V38" s="423"/>
      <c r="W38" s="421">
        <v>198</v>
      </c>
      <c r="X38" s="422"/>
      <c r="Y38" s="423"/>
      <c r="Z38" s="7"/>
      <c r="AA38" s="459"/>
      <c r="AB38" s="442"/>
      <c r="AC38" s="442"/>
      <c r="AD38" s="442"/>
      <c r="AE38" s="442"/>
      <c r="AF38" s="442"/>
      <c r="AG38" s="443"/>
      <c r="AH38" s="440"/>
      <c r="AI38" s="493"/>
      <c r="AJ38" s="494"/>
      <c r="AK38" s="440"/>
      <c r="AL38" s="441"/>
      <c r="AM38" s="492"/>
      <c r="AN38" s="8"/>
      <c r="AO38" s="474"/>
      <c r="AP38" s="475"/>
      <c r="AQ38" s="475"/>
      <c r="AR38" s="476"/>
      <c r="AS38" s="458"/>
      <c r="AT38" s="458"/>
      <c r="AU38" s="458"/>
      <c r="AV38" s="458"/>
      <c r="AW38" s="458"/>
      <c r="AX38" s="458"/>
      <c r="AY38" s="458"/>
      <c r="AZ38" s="458"/>
      <c r="BA38" s="458"/>
    </row>
  </sheetData>
  <mergeCells count="99">
    <mergeCell ref="A38:B38"/>
    <mergeCell ref="C37:F37"/>
    <mergeCell ref="A35:B35"/>
    <mergeCell ref="C38:F38"/>
    <mergeCell ref="G38:I38"/>
    <mergeCell ref="C35:F35"/>
    <mergeCell ref="A34:B34"/>
    <mergeCell ref="G31:I33"/>
    <mergeCell ref="A37:B37"/>
    <mergeCell ref="C34:F34"/>
    <mergeCell ref="G34:I34"/>
    <mergeCell ref="A36:B36"/>
    <mergeCell ref="C36:F36"/>
    <mergeCell ref="J36:M36"/>
    <mergeCell ref="J38:M38"/>
    <mergeCell ref="G37:I37"/>
    <mergeCell ref="J35:M35"/>
    <mergeCell ref="G35:I35"/>
    <mergeCell ref="J37:M37"/>
    <mergeCell ref="G36:I36"/>
    <mergeCell ref="AX35:BA38"/>
    <mergeCell ref="AO35:AR38"/>
    <mergeCell ref="AX31:BA34"/>
    <mergeCell ref="AK34:AM34"/>
    <mergeCell ref="AA31:AG33"/>
    <mergeCell ref="AH31:AJ33"/>
    <mergeCell ref="AK31:AM33"/>
    <mergeCell ref="AK38:AM38"/>
    <mergeCell ref="AH38:AJ38"/>
    <mergeCell ref="AS31:AW34"/>
    <mergeCell ref="AA34:AG34"/>
    <mergeCell ref="AH34:AJ34"/>
    <mergeCell ref="AS22:AW22"/>
    <mergeCell ref="T36:V36"/>
    <mergeCell ref="AH35:AJ35"/>
    <mergeCell ref="AA29:AM29"/>
    <mergeCell ref="W34:Y34"/>
    <mergeCell ref="AO29:BA29"/>
    <mergeCell ref="AA35:AG35"/>
    <mergeCell ref="W35:Y35"/>
    <mergeCell ref="AK36:AM37"/>
    <mergeCell ref="W36:Y36"/>
    <mergeCell ref="W37:Y37"/>
    <mergeCell ref="AS35:AW38"/>
    <mergeCell ref="AK35:AM35"/>
    <mergeCell ref="AA38:AG38"/>
    <mergeCell ref="AA36:AG37"/>
    <mergeCell ref="AH36:AJ37"/>
    <mergeCell ref="N35:S35"/>
    <mergeCell ref="N36:S36"/>
    <mergeCell ref="N37:S37"/>
    <mergeCell ref="N38:S38"/>
    <mergeCell ref="N34:S34"/>
    <mergeCell ref="T38:V38"/>
    <mergeCell ref="T35:V35"/>
    <mergeCell ref="T37:V37"/>
    <mergeCell ref="W38:Y38"/>
    <mergeCell ref="P9:AL9"/>
    <mergeCell ref="P10:AM10"/>
    <mergeCell ref="P11:AM11"/>
    <mergeCell ref="A27:AU27"/>
    <mergeCell ref="T34:V34"/>
    <mergeCell ref="J34:M34"/>
    <mergeCell ref="A31:B33"/>
    <mergeCell ref="C31:F33"/>
    <mergeCell ref="J31:M33"/>
    <mergeCell ref="W31:Y33"/>
    <mergeCell ref="T31:V33"/>
    <mergeCell ref="AO31:AR34"/>
    <mergeCell ref="N31:S33"/>
    <mergeCell ref="AX17:BA17"/>
    <mergeCell ref="AO17:AR17"/>
    <mergeCell ref="S17:W17"/>
    <mergeCell ref="AN8:BA10"/>
    <mergeCell ref="A15:BA15"/>
    <mergeCell ref="AS17:AW17"/>
    <mergeCell ref="A17:A18"/>
    <mergeCell ref="AB17:AE17"/>
    <mergeCell ref="N17:R17"/>
    <mergeCell ref="B17:E17"/>
    <mergeCell ref="F17:I17"/>
    <mergeCell ref="J17:M17"/>
    <mergeCell ref="X17:AA17"/>
    <mergeCell ref="AF17:AI17"/>
    <mergeCell ref="AJ17:AN17"/>
    <mergeCell ref="P8:AL8"/>
    <mergeCell ref="AO6:BA6"/>
    <mergeCell ref="AN3:BA4"/>
    <mergeCell ref="P5:AM5"/>
    <mergeCell ref="AN7:BA7"/>
    <mergeCell ref="P7:AL7"/>
    <mergeCell ref="A7:O7"/>
    <mergeCell ref="P1:AM1"/>
    <mergeCell ref="P3:AM3"/>
    <mergeCell ref="A6:O6"/>
    <mergeCell ref="A1:O1"/>
    <mergeCell ref="A2:O2"/>
    <mergeCell ref="A3:O3"/>
    <mergeCell ref="A4:O4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tabSelected="1" view="pageBreakPreview" zoomScale="75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20" sqref="M20"/>
    </sheetView>
  </sheetViews>
  <sheetFormatPr defaultColWidth="9.140625" defaultRowHeight="15.75" x14ac:dyDescent="0.25"/>
  <cols>
    <col min="1" max="1" width="11.28515625" style="172" customWidth="1"/>
    <col min="2" max="2" width="44.140625" style="141" customWidth="1"/>
    <col min="3" max="3" width="6.7109375" style="173" customWidth="1"/>
    <col min="4" max="4" width="12" style="174" customWidth="1"/>
    <col min="5" max="5" width="7.28515625" style="174" customWidth="1"/>
    <col min="6" max="6" width="6.42578125" style="173" customWidth="1"/>
    <col min="7" max="7" width="7.42578125" style="173" customWidth="1"/>
    <col min="8" max="8" width="9.85546875" style="173" customWidth="1"/>
    <col min="9" max="9" width="8.7109375" style="141" customWidth="1"/>
    <col min="10" max="10" width="8" style="141" customWidth="1"/>
    <col min="11" max="11" width="5.85546875" style="141" customWidth="1"/>
    <col min="12" max="12" width="7.85546875" style="141" customWidth="1"/>
    <col min="13" max="13" width="8.85546875" style="141" customWidth="1"/>
    <col min="14" max="14" width="5.85546875" style="141" customWidth="1"/>
    <col min="15" max="15" width="6.28515625" style="141" customWidth="1"/>
    <col min="16" max="16" width="5.5703125" style="141" customWidth="1"/>
    <col min="17" max="17" width="6.140625" style="141" customWidth="1"/>
    <col min="18" max="18" width="5" style="141" customWidth="1"/>
    <col min="19" max="19" width="6.140625" style="141" customWidth="1"/>
    <col min="20" max="20" width="7" style="141" customWidth="1"/>
    <col min="21" max="21" width="5.85546875" style="141" customWidth="1"/>
    <col min="22" max="23" width="9.140625" style="141" customWidth="1"/>
    <col min="24" max="24" width="1.7109375" style="141" customWidth="1"/>
    <col min="25" max="16384" width="9.140625" style="141"/>
  </cols>
  <sheetData>
    <row r="1" spans="1:24" s="139" customFormat="1" ht="18.75" thickBot="1" x14ac:dyDescent="0.3">
      <c r="A1" s="598" t="s">
        <v>141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  <c r="S1" s="599"/>
      <c r="T1" s="599"/>
      <c r="U1" s="600"/>
    </row>
    <row r="2" spans="1:24" s="139" customFormat="1" x14ac:dyDescent="0.25">
      <c r="A2" s="601" t="s">
        <v>132</v>
      </c>
      <c r="B2" s="604" t="s">
        <v>49</v>
      </c>
      <c r="C2" s="607" t="s">
        <v>50</v>
      </c>
      <c r="D2" s="608"/>
      <c r="E2" s="608"/>
      <c r="F2" s="609"/>
      <c r="G2" s="610" t="s">
        <v>51</v>
      </c>
      <c r="H2" s="613" t="s">
        <v>52</v>
      </c>
      <c r="I2" s="614"/>
      <c r="J2" s="614"/>
      <c r="K2" s="614"/>
      <c r="L2" s="614"/>
      <c r="M2" s="615"/>
      <c r="N2" s="616" t="s">
        <v>145</v>
      </c>
      <c r="O2" s="617"/>
      <c r="P2" s="617"/>
      <c r="Q2" s="617"/>
      <c r="R2" s="617"/>
      <c r="S2" s="617"/>
      <c r="T2" s="617"/>
      <c r="U2" s="618"/>
    </row>
    <row r="3" spans="1:24" s="139" customFormat="1" ht="16.5" thickBot="1" x14ac:dyDescent="0.3">
      <c r="A3" s="602"/>
      <c r="B3" s="605"/>
      <c r="C3" s="622" t="s">
        <v>53</v>
      </c>
      <c r="D3" s="624" t="s">
        <v>54</v>
      </c>
      <c r="E3" s="626" t="s">
        <v>55</v>
      </c>
      <c r="F3" s="627"/>
      <c r="G3" s="611"/>
      <c r="H3" s="588" t="s">
        <v>0</v>
      </c>
      <c r="I3" s="591" t="s">
        <v>56</v>
      </c>
      <c r="J3" s="592"/>
      <c r="K3" s="592"/>
      <c r="L3" s="593"/>
      <c r="M3" s="594" t="s">
        <v>57</v>
      </c>
      <c r="N3" s="619"/>
      <c r="O3" s="620"/>
      <c r="P3" s="620"/>
      <c r="Q3" s="620"/>
      <c r="R3" s="620"/>
      <c r="S3" s="620"/>
      <c r="T3" s="620"/>
      <c r="U3" s="621"/>
    </row>
    <row r="4" spans="1:24" s="139" customFormat="1" ht="16.5" thickBot="1" x14ac:dyDescent="0.3">
      <c r="A4" s="602"/>
      <c r="B4" s="605"/>
      <c r="C4" s="622"/>
      <c r="D4" s="624"/>
      <c r="E4" s="624" t="s">
        <v>58</v>
      </c>
      <c r="F4" s="632" t="s">
        <v>59</v>
      </c>
      <c r="G4" s="611"/>
      <c r="H4" s="589"/>
      <c r="I4" s="584" t="s">
        <v>6</v>
      </c>
      <c r="J4" s="584" t="s">
        <v>7</v>
      </c>
      <c r="K4" s="584" t="s">
        <v>60</v>
      </c>
      <c r="L4" s="584" t="s">
        <v>61</v>
      </c>
      <c r="M4" s="595"/>
      <c r="N4" s="569" t="s">
        <v>62</v>
      </c>
      <c r="O4" s="587"/>
      <c r="P4" s="569" t="s">
        <v>63</v>
      </c>
      <c r="Q4" s="587"/>
      <c r="R4" s="569" t="s">
        <v>64</v>
      </c>
      <c r="S4" s="587"/>
      <c r="T4" s="569" t="s">
        <v>65</v>
      </c>
      <c r="U4" s="570"/>
    </row>
    <row r="5" spans="1:24" s="139" customFormat="1" ht="16.5" thickBot="1" x14ac:dyDescent="0.3">
      <c r="A5" s="602"/>
      <c r="B5" s="605"/>
      <c r="C5" s="622"/>
      <c r="D5" s="624"/>
      <c r="E5" s="624"/>
      <c r="F5" s="632"/>
      <c r="G5" s="611"/>
      <c r="H5" s="589"/>
      <c r="I5" s="585"/>
      <c r="J5" s="585"/>
      <c r="K5" s="585"/>
      <c r="L5" s="585"/>
      <c r="M5" s="595"/>
      <c r="N5" s="158">
        <v>1</v>
      </c>
      <c r="O5" s="46">
        <v>2</v>
      </c>
      <c r="P5" s="158">
        <v>3</v>
      </c>
      <c r="Q5" s="46">
        <v>4</v>
      </c>
      <c r="R5" s="158">
        <v>5</v>
      </c>
      <c r="S5" s="159">
        <v>6</v>
      </c>
      <c r="T5" s="158">
        <v>7</v>
      </c>
      <c r="U5" s="159">
        <v>8</v>
      </c>
    </row>
    <row r="6" spans="1:24" s="139" customFormat="1" ht="16.5" thickBot="1" x14ac:dyDescent="0.3">
      <c r="A6" s="602"/>
      <c r="B6" s="605"/>
      <c r="C6" s="622"/>
      <c r="D6" s="624"/>
      <c r="E6" s="624"/>
      <c r="F6" s="632"/>
      <c r="G6" s="611"/>
      <c r="H6" s="589"/>
      <c r="I6" s="585"/>
      <c r="J6" s="585"/>
      <c r="K6" s="585"/>
      <c r="L6" s="585"/>
      <c r="M6" s="596"/>
      <c r="N6" s="628" t="s">
        <v>146</v>
      </c>
      <c r="O6" s="629"/>
      <c r="P6" s="630"/>
      <c r="Q6" s="630"/>
      <c r="R6" s="630"/>
      <c r="S6" s="630"/>
      <c r="T6" s="630"/>
      <c r="U6" s="631"/>
    </row>
    <row r="7" spans="1:24" s="139" customFormat="1" ht="16.5" thickBot="1" x14ac:dyDescent="0.3">
      <c r="A7" s="603"/>
      <c r="B7" s="606"/>
      <c r="C7" s="623"/>
      <c r="D7" s="625"/>
      <c r="E7" s="625"/>
      <c r="F7" s="633"/>
      <c r="G7" s="612"/>
      <c r="H7" s="590"/>
      <c r="I7" s="586"/>
      <c r="J7" s="586"/>
      <c r="K7" s="586"/>
      <c r="L7" s="586"/>
      <c r="M7" s="597"/>
      <c r="N7" s="158">
        <v>15</v>
      </c>
      <c r="O7" s="46">
        <v>18</v>
      </c>
      <c r="P7" s="158">
        <v>15</v>
      </c>
      <c r="Q7" s="46">
        <v>18</v>
      </c>
      <c r="R7" s="158">
        <v>15</v>
      </c>
      <c r="S7" s="46">
        <v>18</v>
      </c>
      <c r="T7" s="158">
        <v>15</v>
      </c>
      <c r="U7" s="159">
        <v>13</v>
      </c>
    </row>
    <row r="8" spans="1:24" s="139" customFormat="1" ht="16.5" thickBot="1" x14ac:dyDescent="0.3">
      <c r="A8" s="160">
        <v>1</v>
      </c>
      <c r="B8" s="161">
        <v>2</v>
      </c>
      <c r="C8" s="162">
        <v>3</v>
      </c>
      <c r="D8" s="160">
        <v>4</v>
      </c>
      <c r="E8" s="160">
        <v>5</v>
      </c>
      <c r="F8" s="160">
        <v>6</v>
      </c>
      <c r="G8" s="160">
        <v>7</v>
      </c>
      <c r="H8" s="160">
        <v>8</v>
      </c>
      <c r="I8" s="160">
        <v>9</v>
      </c>
      <c r="J8" s="160">
        <v>10</v>
      </c>
      <c r="K8" s="160">
        <v>11</v>
      </c>
      <c r="L8" s="160">
        <v>12</v>
      </c>
      <c r="M8" s="163">
        <v>13</v>
      </c>
      <c r="N8" s="158">
        <v>14</v>
      </c>
      <c r="O8" s="222">
        <v>15</v>
      </c>
      <c r="P8" s="222">
        <v>16</v>
      </c>
      <c r="Q8" s="222">
        <v>17</v>
      </c>
      <c r="R8" s="158">
        <v>18</v>
      </c>
      <c r="S8" s="222">
        <v>19</v>
      </c>
      <c r="T8" s="222">
        <v>20</v>
      </c>
      <c r="U8" s="161">
        <v>21</v>
      </c>
    </row>
    <row r="9" spans="1:24" s="139" customFormat="1" ht="16.5" thickBot="1" x14ac:dyDescent="0.3">
      <c r="A9" s="579" t="s">
        <v>66</v>
      </c>
      <c r="B9" s="580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0"/>
      <c r="O9" s="580"/>
      <c r="P9" s="580"/>
      <c r="Q9" s="580"/>
      <c r="R9" s="580"/>
      <c r="S9" s="580"/>
      <c r="T9" s="580"/>
      <c r="U9" s="582"/>
    </row>
    <row r="10" spans="1:24" s="139" customFormat="1" ht="16.5" thickBot="1" x14ac:dyDescent="0.3">
      <c r="A10" s="583" t="s">
        <v>67</v>
      </c>
      <c r="B10" s="548"/>
      <c r="C10" s="548"/>
      <c r="D10" s="548"/>
      <c r="E10" s="548"/>
      <c r="F10" s="548"/>
      <c r="G10" s="548"/>
      <c r="H10" s="548"/>
      <c r="I10" s="548"/>
      <c r="J10" s="548"/>
      <c r="K10" s="548"/>
      <c r="L10" s="548"/>
      <c r="M10" s="548"/>
      <c r="N10" s="548"/>
      <c r="O10" s="548"/>
      <c r="P10" s="548"/>
      <c r="Q10" s="548"/>
      <c r="R10" s="548"/>
      <c r="S10" s="548"/>
      <c r="T10" s="548"/>
      <c r="U10" s="554"/>
    </row>
    <row r="11" spans="1:24" s="140" customFormat="1" ht="31.5" x14ac:dyDescent="0.25">
      <c r="A11" s="47" t="s">
        <v>68</v>
      </c>
      <c r="B11" s="90" t="s">
        <v>228</v>
      </c>
      <c r="C11" s="217"/>
      <c r="D11" s="227"/>
      <c r="E11" s="227"/>
      <c r="F11" s="335"/>
      <c r="G11" s="340">
        <f>G12+G13+G14</f>
        <v>6</v>
      </c>
      <c r="H11" s="228">
        <f>SUM(H12:H14)</f>
        <v>180</v>
      </c>
      <c r="I11" s="206">
        <f>SUM(I12:I14)</f>
        <v>92</v>
      </c>
      <c r="J11" s="183"/>
      <c r="K11" s="183"/>
      <c r="L11" s="229">
        <f>SUM(L12:L14)</f>
        <v>92</v>
      </c>
      <c r="M11" s="182">
        <f>SUM(M12:M14)</f>
        <v>88</v>
      </c>
      <c r="N11" s="223"/>
      <c r="O11" s="185"/>
      <c r="P11" s="223"/>
      <c r="Q11" s="88"/>
      <c r="R11" s="184"/>
      <c r="S11" s="88"/>
      <c r="T11" s="184"/>
      <c r="U11" s="185"/>
    </row>
    <row r="12" spans="1:24" s="231" customFormat="1" ht="31.5" x14ac:dyDescent="0.25">
      <c r="A12" s="48" t="s">
        <v>69</v>
      </c>
      <c r="B12" s="333" t="s">
        <v>229</v>
      </c>
      <c r="C12" s="225"/>
      <c r="D12" s="194">
        <v>1</v>
      </c>
      <c r="E12" s="194"/>
      <c r="F12" s="336"/>
      <c r="G12" s="341">
        <v>2</v>
      </c>
      <c r="H12" s="149">
        <f t="shared" ref="H12:H31" si="0">G12*30</f>
        <v>60</v>
      </c>
      <c r="I12" s="144">
        <f>J12+K12+L12</f>
        <v>30</v>
      </c>
      <c r="J12" s="189"/>
      <c r="K12" s="189"/>
      <c r="L12" s="147">
        <v>30</v>
      </c>
      <c r="M12" s="188">
        <f t="shared" ref="M12:M31" si="1">H12-I12</f>
        <v>30</v>
      </c>
      <c r="N12" s="224">
        <f>I12/15</f>
        <v>2</v>
      </c>
      <c r="O12" s="191"/>
      <c r="P12" s="224"/>
      <c r="Q12" s="82"/>
      <c r="R12" s="190"/>
      <c r="S12" s="82"/>
      <c r="T12" s="190"/>
      <c r="U12" s="191"/>
      <c r="X12" s="232">
        <f>I12/H12*100</f>
        <v>50</v>
      </c>
    </row>
    <row r="13" spans="1:24" s="231" customFormat="1" ht="31.5" x14ac:dyDescent="0.25">
      <c r="A13" s="48" t="s">
        <v>70</v>
      </c>
      <c r="B13" s="333" t="s">
        <v>229</v>
      </c>
      <c r="C13" s="225"/>
      <c r="D13" s="194">
        <v>2</v>
      </c>
      <c r="E13" s="194"/>
      <c r="F13" s="336"/>
      <c r="G13" s="341">
        <v>2</v>
      </c>
      <c r="H13" s="149">
        <f t="shared" si="0"/>
        <v>60</v>
      </c>
      <c r="I13" s="144">
        <f t="shared" ref="I13:I14" si="2">J13+K13+L13</f>
        <v>36</v>
      </c>
      <c r="J13" s="189"/>
      <c r="K13" s="189"/>
      <c r="L13" s="147">
        <f>'[1]семестровка 2020'!I26</f>
        <v>36</v>
      </c>
      <c r="M13" s="188">
        <f t="shared" si="1"/>
        <v>24</v>
      </c>
      <c r="N13" s="224"/>
      <c r="O13" s="191">
        <f>I13/18</f>
        <v>2</v>
      </c>
      <c r="P13" s="224"/>
      <c r="Q13" s="82"/>
      <c r="R13" s="190"/>
      <c r="S13" s="82"/>
      <c r="T13" s="190"/>
      <c r="U13" s="191"/>
      <c r="X13" s="232">
        <f>I13/H13*100</f>
        <v>60</v>
      </c>
    </row>
    <row r="14" spans="1:24" s="231" customFormat="1" ht="31.5" x14ac:dyDescent="0.25">
      <c r="A14" s="48" t="s">
        <v>71</v>
      </c>
      <c r="B14" s="333" t="s">
        <v>229</v>
      </c>
      <c r="C14" s="225"/>
      <c r="D14" s="194">
        <v>8</v>
      </c>
      <c r="E14" s="236"/>
      <c r="F14" s="336"/>
      <c r="G14" s="341">
        <v>2</v>
      </c>
      <c r="H14" s="149">
        <f t="shared" si="0"/>
        <v>60</v>
      </c>
      <c r="I14" s="144">
        <f t="shared" si="2"/>
        <v>26</v>
      </c>
      <c r="J14" s="189"/>
      <c r="K14" s="189"/>
      <c r="L14" s="147">
        <v>26</v>
      </c>
      <c r="M14" s="188">
        <f t="shared" si="1"/>
        <v>34</v>
      </c>
      <c r="N14" s="224"/>
      <c r="O14" s="191"/>
      <c r="P14" s="224"/>
      <c r="Q14" s="82"/>
      <c r="R14" s="190"/>
      <c r="S14" s="296"/>
      <c r="T14" s="192"/>
      <c r="U14" s="196">
        <v>2</v>
      </c>
      <c r="X14" s="232">
        <f>I14/H14*100</f>
        <v>43.333333333333336</v>
      </c>
    </row>
    <row r="15" spans="1:24" s="231" customFormat="1" x14ac:dyDescent="0.25">
      <c r="A15" s="53" t="s">
        <v>73</v>
      </c>
      <c r="B15" s="199" t="s">
        <v>4</v>
      </c>
      <c r="C15" s="324"/>
      <c r="D15" s="233"/>
      <c r="E15" s="233"/>
      <c r="F15" s="337"/>
      <c r="G15" s="342">
        <f>G16+G17</f>
        <v>4</v>
      </c>
      <c r="H15" s="344">
        <f>H16+H17</f>
        <v>120</v>
      </c>
      <c r="I15" s="197">
        <f>SUM(I16:I17)</f>
        <v>66</v>
      </c>
      <c r="J15" s="75"/>
      <c r="K15" s="75"/>
      <c r="L15" s="234">
        <f>SUM(L16:L17)</f>
        <v>66</v>
      </c>
      <c r="M15" s="186">
        <f>H15-I15</f>
        <v>54</v>
      </c>
      <c r="N15" s="85"/>
      <c r="O15" s="191"/>
      <c r="P15" s="85"/>
      <c r="Q15" s="82"/>
      <c r="R15" s="38"/>
      <c r="S15" s="89"/>
      <c r="T15" s="38"/>
      <c r="U15" s="50"/>
      <c r="X15" s="232">
        <f>I15/H15*100</f>
        <v>55.000000000000007</v>
      </c>
    </row>
    <row r="16" spans="1:24" s="231" customFormat="1" x14ac:dyDescent="0.25">
      <c r="A16" s="235" t="s">
        <v>197</v>
      </c>
      <c r="B16" s="155" t="s">
        <v>4</v>
      </c>
      <c r="C16" s="324"/>
      <c r="D16" s="194">
        <v>1</v>
      </c>
      <c r="E16" s="233"/>
      <c r="F16" s="337"/>
      <c r="G16" s="343">
        <v>2</v>
      </c>
      <c r="H16" s="149">
        <f>G16*30</f>
        <v>60</v>
      </c>
      <c r="I16" s="144">
        <f>J16+L16</f>
        <v>30</v>
      </c>
      <c r="J16" s="49"/>
      <c r="K16" s="49"/>
      <c r="L16" s="89">
        <v>30</v>
      </c>
      <c r="M16" s="188">
        <f>H16-I16</f>
        <v>30</v>
      </c>
      <c r="N16" s="85">
        <v>2</v>
      </c>
      <c r="O16" s="191"/>
      <c r="P16" s="85"/>
      <c r="Q16" s="82"/>
      <c r="R16" s="38"/>
      <c r="S16" s="89"/>
      <c r="T16" s="38"/>
      <c r="U16" s="50"/>
      <c r="X16" s="232"/>
    </row>
    <row r="17" spans="1:24" s="231" customFormat="1" x14ac:dyDescent="0.25">
      <c r="A17" s="235" t="s">
        <v>198</v>
      </c>
      <c r="B17" s="155" t="s">
        <v>4</v>
      </c>
      <c r="C17" s="324"/>
      <c r="D17" s="194">
        <v>2</v>
      </c>
      <c r="E17" s="233"/>
      <c r="F17" s="337"/>
      <c r="G17" s="343">
        <v>2</v>
      </c>
      <c r="H17" s="149">
        <f>G17*30</f>
        <v>60</v>
      </c>
      <c r="I17" s="144">
        <f>J17+L17</f>
        <v>36</v>
      </c>
      <c r="J17" s="49"/>
      <c r="K17" s="49"/>
      <c r="L17" s="89">
        <v>36</v>
      </c>
      <c r="M17" s="188">
        <f>H17-I17</f>
        <v>24</v>
      </c>
      <c r="N17" s="85"/>
      <c r="O17" s="50">
        <v>2</v>
      </c>
      <c r="P17" s="85"/>
      <c r="Q17" s="82"/>
      <c r="R17" s="38"/>
      <c r="S17" s="89"/>
      <c r="T17" s="38"/>
      <c r="U17" s="50"/>
      <c r="X17" s="232"/>
    </row>
    <row r="18" spans="1:24" s="231" customFormat="1" ht="31.5" x14ac:dyDescent="0.25">
      <c r="A18" s="53" t="s">
        <v>74</v>
      </c>
      <c r="B18" s="193" t="s">
        <v>199</v>
      </c>
      <c r="C18" s="225"/>
      <c r="D18" s="194">
        <v>1</v>
      </c>
      <c r="E18" s="236"/>
      <c r="F18" s="338"/>
      <c r="G18" s="99">
        <v>3</v>
      </c>
      <c r="H18" s="84">
        <f t="shared" si="0"/>
        <v>90</v>
      </c>
      <c r="I18" s="197">
        <f t="shared" ref="I18:I24" si="3">J18+L18</f>
        <v>30</v>
      </c>
      <c r="J18" s="194">
        <v>15</v>
      </c>
      <c r="K18" s="194"/>
      <c r="L18" s="230">
        <v>15</v>
      </c>
      <c r="M18" s="186">
        <f t="shared" si="1"/>
        <v>60</v>
      </c>
      <c r="N18" s="224">
        <v>2</v>
      </c>
      <c r="O18" s="191"/>
      <c r="P18" s="224"/>
      <c r="Q18" s="82"/>
      <c r="R18" s="190"/>
      <c r="S18" s="82"/>
      <c r="T18" s="190"/>
      <c r="U18" s="196"/>
      <c r="X18" s="232">
        <f t="shared" ref="X18:X28" si="4">I18/H18*100</f>
        <v>33.333333333333329</v>
      </c>
    </row>
    <row r="19" spans="1:24" s="231" customFormat="1" ht="21.75" customHeight="1" x14ac:dyDescent="0.25">
      <c r="A19" s="53" t="s">
        <v>133</v>
      </c>
      <c r="B19" s="193" t="s">
        <v>131</v>
      </c>
      <c r="C19" s="225">
        <v>1</v>
      </c>
      <c r="D19" s="236"/>
      <c r="E19" s="236"/>
      <c r="F19" s="338"/>
      <c r="G19" s="99">
        <v>5</v>
      </c>
      <c r="H19" s="84">
        <f t="shared" si="0"/>
        <v>150</v>
      </c>
      <c r="I19" s="197">
        <f t="shared" si="3"/>
        <v>60</v>
      </c>
      <c r="J19" s="194">
        <v>30</v>
      </c>
      <c r="K19" s="194"/>
      <c r="L19" s="230">
        <v>30</v>
      </c>
      <c r="M19" s="186">
        <f t="shared" si="1"/>
        <v>90</v>
      </c>
      <c r="N19" s="224">
        <f>I19/15</f>
        <v>4</v>
      </c>
      <c r="O19" s="191"/>
      <c r="P19" s="224"/>
      <c r="Q19" s="82"/>
      <c r="R19" s="190"/>
      <c r="S19" s="82"/>
      <c r="T19" s="190"/>
      <c r="U19" s="196"/>
      <c r="X19" s="232">
        <f t="shared" si="4"/>
        <v>40</v>
      </c>
    </row>
    <row r="20" spans="1:24" s="237" customFormat="1" x14ac:dyDescent="0.25">
      <c r="A20" s="53" t="s">
        <v>75</v>
      </c>
      <c r="B20" s="193" t="s">
        <v>5</v>
      </c>
      <c r="C20" s="225">
        <v>1</v>
      </c>
      <c r="D20" s="194"/>
      <c r="E20" s="194"/>
      <c r="F20" s="319"/>
      <c r="G20" s="99">
        <f>'[1]семестровка 2020'!D12</f>
        <v>6</v>
      </c>
      <c r="H20" s="84">
        <f>G20*30</f>
        <v>180</v>
      </c>
      <c r="I20" s="197">
        <f>J20+K20+L20</f>
        <v>60</v>
      </c>
      <c r="J20" s="194">
        <f>'[1]семестровка 2020'!G12</f>
        <v>30</v>
      </c>
      <c r="K20" s="194"/>
      <c r="L20" s="230">
        <v>30</v>
      </c>
      <c r="M20" s="186">
        <f>H20-I20</f>
        <v>120</v>
      </c>
      <c r="N20" s="146">
        <v>4</v>
      </c>
      <c r="O20" s="191"/>
      <c r="P20" s="146"/>
      <c r="Q20" s="82"/>
      <c r="R20" s="144"/>
      <c r="S20" s="147"/>
      <c r="T20" s="144"/>
      <c r="U20" s="145"/>
      <c r="X20" s="232">
        <f t="shared" si="4"/>
        <v>33.333333333333329</v>
      </c>
    </row>
    <row r="21" spans="1:24" s="231" customFormat="1" x14ac:dyDescent="0.25">
      <c r="A21" s="53" t="s">
        <v>77</v>
      </c>
      <c r="B21" s="199" t="s">
        <v>149</v>
      </c>
      <c r="C21" s="331"/>
      <c r="D21" s="194">
        <v>1</v>
      </c>
      <c r="E21" s="194"/>
      <c r="F21" s="230"/>
      <c r="G21" s="99">
        <v>3</v>
      </c>
      <c r="H21" s="84">
        <f>G21*30</f>
        <v>90</v>
      </c>
      <c r="I21" s="197">
        <f>J21+K21+L21</f>
        <v>45</v>
      </c>
      <c r="J21" s="194">
        <f>'[1]семестровка 2020'!G14</f>
        <v>15</v>
      </c>
      <c r="K21" s="194">
        <v>30</v>
      </c>
      <c r="L21" s="230"/>
      <c r="M21" s="186">
        <f>H21-I21</f>
        <v>45</v>
      </c>
      <c r="N21" s="146">
        <f>I21/15</f>
        <v>3</v>
      </c>
      <c r="O21" s="191"/>
      <c r="P21" s="146"/>
      <c r="Q21" s="82"/>
      <c r="R21" s="144"/>
      <c r="S21" s="147"/>
      <c r="T21" s="144"/>
      <c r="U21" s="145"/>
      <c r="X21" s="232">
        <f t="shared" si="4"/>
        <v>50</v>
      </c>
    </row>
    <row r="22" spans="1:24" s="231" customFormat="1" x14ac:dyDescent="0.25">
      <c r="A22" s="53" t="s">
        <v>78</v>
      </c>
      <c r="B22" s="193" t="s">
        <v>159</v>
      </c>
      <c r="C22" s="331"/>
      <c r="D22" s="194">
        <v>1</v>
      </c>
      <c r="E22" s="194"/>
      <c r="F22" s="230"/>
      <c r="G22" s="99">
        <v>4</v>
      </c>
      <c r="H22" s="84">
        <f>G22*30</f>
        <v>120</v>
      </c>
      <c r="I22" s="197">
        <f>J22+K22+L22</f>
        <v>45</v>
      </c>
      <c r="J22" s="194">
        <f>'[1]семестровка 2020'!G13</f>
        <v>30</v>
      </c>
      <c r="K22" s="194"/>
      <c r="L22" s="230">
        <v>15</v>
      </c>
      <c r="M22" s="186">
        <f>H22-I22</f>
        <v>75</v>
      </c>
      <c r="N22" s="224">
        <f>I22/15</f>
        <v>3</v>
      </c>
      <c r="O22" s="191"/>
      <c r="P22" s="224"/>
      <c r="Q22" s="82"/>
      <c r="R22" s="190"/>
      <c r="S22" s="82"/>
      <c r="T22" s="190"/>
      <c r="U22" s="191"/>
      <c r="X22" s="232">
        <f t="shared" si="4"/>
        <v>37.5</v>
      </c>
    </row>
    <row r="23" spans="1:24" s="231" customFormat="1" x14ac:dyDescent="0.25">
      <c r="A23" s="53" t="s">
        <v>79</v>
      </c>
      <c r="B23" s="193" t="s">
        <v>201</v>
      </c>
      <c r="C23" s="331">
        <v>1</v>
      </c>
      <c r="D23" s="194"/>
      <c r="E23" s="194"/>
      <c r="F23" s="230"/>
      <c r="G23" s="99">
        <v>5</v>
      </c>
      <c r="H23" s="84">
        <f>G23*30</f>
        <v>150</v>
      </c>
      <c r="I23" s="197">
        <f>J23+K23+L23</f>
        <v>60</v>
      </c>
      <c r="J23" s="194">
        <v>30</v>
      </c>
      <c r="K23" s="194"/>
      <c r="L23" s="230">
        <v>30</v>
      </c>
      <c r="M23" s="186">
        <f>H23-I23</f>
        <v>90</v>
      </c>
      <c r="N23" s="224">
        <v>4</v>
      </c>
      <c r="O23" s="191"/>
      <c r="P23" s="87"/>
      <c r="Q23" s="82"/>
      <c r="R23" s="178"/>
      <c r="S23" s="82"/>
      <c r="T23" s="178"/>
      <c r="U23" s="177"/>
      <c r="X23" s="232">
        <f t="shared" si="4"/>
        <v>40</v>
      </c>
    </row>
    <row r="24" spans="1:24" s="231" customFormat="1" ht="36.75" customHeight="1" x14ac:dyDescent="0.25">
      <c r="A24" s="53" t="s">
        <v>80</v>
      </c>
      <c r="B24" s="193" t="s">
        <v>76</v>
      </c>
      <c r="C24" s="225"/>
      <c r="D24" s="194">
        <v>2</v>
      </c>
      <c r="E24" s="194"/>
      <c r="F24" s="319"/>
      <c r="G24" s="99">
        <v>3</v>
      </c>
      <c r="H24" s="84">
        <f t="shared" si="0"/>
        <v>90</v>
      </c>
      <c r="I24" s="197">
        <f t="shared" si="3"/>
        <v>36</v>
      </c>
      <c r="J24" s="194">
        <f>'[1]семестровка 2020'!G32</f>
        <v>18</v>
      </c>
      <c r="K24" s="194"/>
      <c r="L24" s="230">
        <f>'[1]семестровка 2020'!I32</f>
        <v>18</v>
      </c>
      <c r="M24" s="186">
        <f t="shared" si="1"/>
        <v>54</v>
      </c>
      <c r="N24" s="224"/>
      <c r="O24" s="191">
        <f>'[1]семестровка 2020'!K32</f>
        <v>2</v>
      </c>
      <c r="P24" s="224"/>
      <c r="Q24" s="82"/>
      <c r="R24" s="190"/>
      <c r="S24" s="82"/>
      <c r="T24" s="190"/>
      <c r="U24" s="191"/>
      <c r="X24" s="232">
        <f t="shared" si="4"/>
        <v>40</v>
      </c>
    </row>
    <row r="25" spans="1:24" s="231" customFormat="1" x14ac:dyDescent="0.25">
      <c r="A25" s="53" t="s">
        <v>101</v>
      </c>
      <c r="B25" s="193" t="s">
        <v>8</v>
      </c>
      <c r="C25" s="225">
        <v>2</v>
      </c>
      <c r="D25" s="194"/>
      <c r="E25" s="194"/>
      <c r="F25" s="319"/>
      <c r="G25" s="99">
        <v>3</v>
      </c>
      <c r="H25" s="84">
        <f>G25*30</f>
        <v>90</v>
      </c>
      <c r="I25" s="197">
        <f>J25+L25</f>
        <v>36</v>
      </c>
      <c r="J25" s="194">
        <f>'[1]семестровка 2020'!G30</f>
        <v>18</v>
      </c>
      <c r="K25" s="194"/>
      <c r="L25" s="230">
        <v>18</v>
      </c>
      <c r="M25" s="186">
        <f>H25-I25</f>
        <v>54</v>
      </c>
      <c r="N25" s="224"/>
      <c r="O25" s="191">
        <v>2</v>
      </c>
      <c r="P25" s="224"/>
      <c r="Q25" s="82"/>
      <c r="R25" s="190"/>
      <c r="S25" s="82"/>
      <c r="T25" s="190"/>
      <c r="U25" s="191"/>
      <c r="X25" s="232">
        <f t="shared" si="4"/>
        <v>40</v>
      </c>
    </row>
    <row r="26" spans="1:24" s="231" customFormat="1" ht="31.5" x14ac:dyDescent="0.25">
      <c r="A26" s="53" t="s">
        <v>102</v>
      </c>
      <c r="B26" s="199" t="s">
        <v>139</v>
      </c>
      <c r="C26" s="331">
        <v>2</v>
      </c>
      <c r="D26" s="194"/>
      <c r="E26" s="194"/>
      <c r="F26" s="230"/>
      <c r="G26" s="99">
        <v>5</v>
      </c>
      <c r="H26" s="84">
        <f t="shared" si="0"/>
        <v>150</v>
      </c>
      <c r="I26" s="197">
        <f t="shared" ref="I26:I31" si="5">J26+K26+L26</f>
        <v>72</v>
      </c>
      <c r="J26" s="194">
        <f>'[1]семестровка 2020'!G28</f>
        <v>36</v>
      </c>
      <c r="K26" s="194">
        <v>36</v>
      </c>
      <c r="L26" s="230"/>
      <c r="M26" s="186">
        <f t="shared" si="1"/>
        <v>78</v>
      </c>
      <c r="N26" s="146"/>
      <c r="O26" s="145">
        <v>4</v>
      </c>
      <c r="P26" s="146"/>
      <c r="Q26" s="82"/>
      <c r="R26" s="144"/>
      <c r="S26" s="147"/>
      <c r="T26" s="144"/>
      <c r="U26" s="145"/>
      <c r="X26" s="232">
        <f t="shared" si="4"/>
        <v>48</v>
      </c>
    </row>
    <row r="27" spans="1:24" s="231" customFormat="1" x14ac:dyDescent="0.25">
      <c r="A27" s="53" t="s">
        <v>103</v>
      </c>
      <c r="B27" s="199" t="s">
        <v>134</v>
      </c>
      <c r="C27" s="331">
        <v>2</v>
      </c>
      <c r="D27" s="194"/>
      <c r="E27" s="194"/>
      <c r="F27" s="230"/>
      <c r="G27" s="99">
        <f>'[1]семестровка 2020'!D29</f>
        <v>6</v>
      </c>
      <c r="H27" s="84">
        <f t="shared" si="0"/>
        <v>180</v>
      </c>
      <c r="I27" s="197">
        <f t="shared" si="5"/>
        <v>72</v>
      </c>
      <c r="J27" s="194">
        <f>'[1]семестровка 2020'!G29</f>
        <v>36</v>
      </c>
      <c r="K27" s="194"/>
      <c r="L27" s="230">
        <f>'[1]семестровка 2020'!I29</f>
        <v>36</v>
      </c>
      <c r="M27" s="186">
        <f t="shared" si="1"/>
        <v>108</v>
      </c>
      <c r="N27" s="224"/>
      <c r="O27" s="191">
        <f>'[1]семестровка 2020'!K29</f>
        <v>4</v>
      </c>
      <c r="P27" s="224"/>
      <c r="Q27" s="82"/>
      <c r="R27" s="190"/>
      <c r="S27" s="82"/>
      <c r="T27" s="190"/>
      <c r="U27" s="191"/>
      <c r="X27" s="232">
        <f t="shared" si="4"/>
        <v>40</v>
      </c>
    </row>
    <row r="28" spans="1:24" s="231" customFormat="1" x14ac:dyDescent="0.25">
      <c r="A28" s="53" t="s">
        <v>104</v>
      </c>
      <c r="B28" s="199" t="s">
        <v>200</v>
      </c>
      <c r="C28" s="331"/>
      <c r="D28" s="194">
        <v>3</v>
      </c>
      <c r="E28" s="194"/>
      <c r="F28" s="230"/>
      <c r="G28" s="99">
        <v>4</v>
      </c>
      <c r="H28" s="84">
        <f t="shared" si="0"/>
        <v>120</v>
      </c>
      <c r="I28" s="197">
        <f t="shared" si="5"/>
        <v>60</v>
      </c>
      <c r="J28" s="194">
        <f>'[1]семестровка 2020'!G51</f>
        <v>30</v>
      </c>
      <c r="K28" s="194"/>
      <c r="L28" s="230">
        <f>'[1]семестровка 2020'!I51</f>
        <v>30</v>
      </c>
      <c r="M28" s="186">
        <f t="shared" si="1"/>
        <v>60</v>
      </c>
      <c r="N28" s="224"/>
      <c r="O28" s="191"/>
      <c r="P28" s="87">
        <f>'[1]семестровка 2020'!K51</f>
        <v>4</v>
      </c>
      <c r="Q28" s="82"/>
      <c r="R28" s="178"/>
      <c r="S28" s="82"/>
      <c r="T28" s="178"/>
      <c r="U28" s="177"/>
      <c r="X28" s="232">
        <f t="shared" si="4"/>
        <v>50</v>
      </c>
    </row>
    <row r="29" spans="1:24" s="231" customFormat="1" x14ac:dyDescent="0.25">
      <c r="A29" s="53" t="s">
        <v>147</v>
      </c>
      <c r="B29" s="199" t="s">
        <v>202</v>
      </c>
      <c r="C29" s="331"/>
      <c r="D29" s="194" t="s">
        <v>117</v>
      </c>
      <c r="E29" s="194"/>
      <c r="F29" s="230"/>
      <c r="G29" s="99">
        <v>5</v>
      </c>
      <c r="H29" s="84">
        <f t="shared" ref="H29:H30" si="6">G29*30</f>
        <v>150</v>
      </c>
      <c r="I29" s="197">
        <f t="shared" ref="I29:I30" si="7">J29+K29+L29</f>
        <v>120</v>
      </c>
      <c r="J29" s="194">
        <v>60</v>
      </c>
      <c r="K29" s="194"/>
      <c r="L29" s="230">
        <v>60</v>
      </c>
      <c r="M29" s="186">
        <f t="shared" ref="M29:M30" si="8">H29-I29</f>
        <v>30</v>
      </c>
      <c r="N29" s="224"/>
      <c r="O29" s="191"/>
      <c r="P29" s="87"/>
      <c r="Q29" s="82">
        <v>7</v>
      </c>
      <c r="R29" s="178"/>
      <c r="S29" s="82"/>
      <c r="T29" s="178"/>
      <c r="U29" s="177"/>
      <c r="X29" s="232"/>
    </row>
    <row r="30" spans="1:24" s="231" customFormat="1" x14ac:dyDescent="0.25">
      <c r="A30" s="53" t="s">
        <v>151</v>
      </c>
      <c r="B30" s="199" t="s">
        <v>150</v>
      </c>
      <c r="C30" s="331"/>
      <c r="D30" s="194">
        <v>4</v>
      </c>
      <c r="E30" s="194"/>
      <c r="F30" s="230"/>
      <c r="G30" s="99">
        <v>4</v>
      </c>
      <c r="H30" s="84">
        <f t="shared" si="6"/>
        <v>120</v>
      </c>
      <c r="I30" s="197">
        <f t="shared" si="7"/>
        <v>54</v>
      </c>
      <c r="J30" s="194">
        <v>36</v>
      </c>
      <c r="K30" s="194"/>
      <c r="L30" s="230">
        <v>18</v>
      </c>
      <c r="M30" s="186">
        <f t="shared" si="8"/>
        <v>66</v>
      </c>
      <c r="N30" s="224"/>
      <c r="O30" s="191"/>
      <c r="P30" s="87"/>
      <c r="Q30" s="82">
        <v>3</v>
      </c>
      <c r="R30" s="178"/>
      <c r="S30" s="82"/>
      <c r="T30" s="178"/>
      <c r="U30" s="177"/>
      <c r="X30" s="232"/>
    </row>
    <row r="31" spans="1:24" s="231" customFormat="1" ht="32.25" thickBot="1" x14ac:dyDescent="0.3">
      <c r="A31" s="53" t="s">
        <v>152</v>
      </c>
      <c r="B31" s="208" t="s">
        <v>12</v>
      </c>
      <c r="C31" s="332"/>
      <c r="D31" s="210">
        <v>7</v>
      </c>
      <c r="E31" s="210"/>
      <c r="F31" s="241"/>
      <c r="G31" s="100">
        <v>5</v>
      </c>
      <c r="H31" s="240">
        <f t="shared" si="0"/>
        <v>150</v>
      </c>
      <c r="I31" s="209">
        <f t="shared" si="5"/>
        <v>60</v>
      </c>
      <c r="J31" s="210">
        <v>30</v>
      </c>
      <c r="K31" s="210"/>
      <c r="L31" s="241">
        <v>30</v>
      </c>
      <c r="M31" s="205">
        <f t="shared" si="1"/>
        <v>90</v>
      </c>
      <c r="N31" s="226"/>
      <c r="O31" s="201"/>
      <c r="P31" s="87"/>
      <c r="Q31" s="82"/>
      <c r="R31" s="178"/>
      <c r="S31" s="82"/>
      <c r="T31" s="178">
        <v>3</v>
      </c>
      <c r="U31" s="177"/>
      <c r="X31" s="232"/>
    </row>
    <row r="32" spans="1:24" s="139" customFormat="1" ht="16.5" thickBot="1" x14ac:dyDescent="0.3">
      <c r="A32" s="543" t="s">
        <v>203</v>
      </c>
      <c r="B32" s="577"/>
      <c r="C32" s="577"/>
      <c r="D32" s="577"/>
      <c r="E32" s="577"/>
      <c r="F32" s="578"/>
      <c r="G32" s="339">
        <f>G11+G15+G18+G19+G24+G25+G20+G26+G21+G22+G27+G28+G23+G29+G30+G31</f>
        <v>71</v>
      </c>
      <c r="H32" s="339">
        <f t="shared" ref="H32:M32" si="9">H11+H15+H18+H19+H24+H25+H20+H26+H21+H22+H27+H28+H23+H29+H30+H31</f>
        <v>2130</v>
      </c>
      <c r="I32" s="339">
        <f t="shared" si="9"/>
        <v>968</v>
      </c>
      <c r="J32" s="339">
        <f t="shared" si="9"/>
        <v>414</v>
      </c>
      <c r="K32" s="339">
        <f t="shared" si="9"/>
        <v>66</v>
      </c>
      <c r="L32" s="339">
        <f t="shared" si="9"/>
        <v>488</v>
      </c>
      <c r="M32" s="339">
        <f t="shared" si="9"/>
        <v>1162</v>
      </c>
      <c r="N32" s="339">
        <f t="shared" ref="N32:U32" si="10">SUM(N11:N31)</f>
        <v>24</v>
      </c>
      <c r="O32" s="327">
        <f t="shared" si="10"/>
        <v>16</v>
      </c>
      <c r="P32" s="295">
        <f t="shared" si="10"/>
        <v>4</v>
      </c>
      <c r="Q32" s="297">
        <f t="shared" si="10"/>
        <v>10</v>
      </c>
      <c r="R32" s="295">
        <f t="shared" si="10"/>
        <v>0</v>
      </c>
      <c r="S32" s="297">
        <f t="shared" si="10"/>
        <v>0</v>
      </c>
      <c r="T32" s="295">
        <f t="shared" si="10"/>
        <v>3</v>
      </c>
      <c r="U32" s="295">
        <f t="shared" si="10"/>
        <v>2</v>
      </c>
      <c r="X32" s="232">
        <f>I32/H32*100</f>
        <v>45.44600938967136</v>
      </c>
    </row>
    <row r="33" spans="1:24" s="139" customFormat="1" ht="31.9" customHeight="1" thickBot="1" x14ac:dyDescent="0.3">
      <c r="A33" s="571" t="s">
        <v>204</v>
      </c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X33" s="232"/>
    </row>
    <row r="34" spans="1:24" ht="16.5" thickBot="1" x14ac:dyDescent="0.3">
      <c r="A34" s="573" t="s">
        <v>81</v>
      </c>
      <c r="B34" s="574"/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4"/>
      <c r="Q34" s="574"/>
      <c r="R34" s="575"/>
      <c r="S34" s="575"/>
      <c r="T34" s="575"/>
      <c r="U34" s="576"/>
      <c r="X34" s="232" t="e">
        <f>I34/H34*100</f>
        <v>#DIV/0!</v>
      </c>
    </row>
    <row r="35" spans="1:24" s="245" customFormat="1" x14ac:dyDescent="0.25">
      <c r="A35" s="37" t="s">
        <v>82</v>
      </c>
      <c r="B35" s="309" t="s">
        <v>171</v>
      </c>
      <c r="C35" s="242"/>
      <c r="D35" s="243"/>
      <c r="E35" s="243"/>
      <c r="F35" s="36"/>
      <c r="G35" s="310">
        <f>SUM(G36:G37)</f>
        <v>8</v>
      </c>
      <c r="H35" s="320">
        <f>SUM(H36:H37)</f>
        <v>240</v>
      </c>
      <c r="I35" s="244">
        <f>I37+I36</f>
        <v>72</v>
      </c>
      <c r="J35" s="213">
        <f>J36+J37</f>
        <v>36</v>
      </c>
      <c r="K35" s="213"/>
      <c r="L35" s="218">
        <f>L36+L37</f>
        <v>36</v>
      </c>
      <c r="M35" s="187">
        <f>M36+M37</f>
        <v>168</v>
      </c>
      <c r="N35" s="269"/>
      <c r="O35" s="307"/>
      <c r="P35" s="152"/>
      <c r="Q35" s="303"/>
      <c r="R35" s="202"/>
      <c r="S35" s="305"/>
      <c r="T35" s="202"/>
      <c r="U35" s="218"/>
      <c r="X35" s="232">
        <f>I35/H35*100</f>
        <v>30</v>
      </c>
    </row>
    <row r="36" spans="1:24" s="245" customFormat="1" x14ac:dyDescent="0.25">
      <c r="A36" s="246" t="s">
        <v>205</v>
      </c>
      <c r="B36" s="96" t="s">
        <v>171</v>
      </c>
      <c r="C36" s="238">
        <v>2</v>
      </c>
      <c r="D36" s="194"/>
      <c r="E36" s="194"/>
      <c r="F36" s="195"/>
      <c r="G36" s="164">
        <v>6</v>
      </c>
      <c r="H36" s="187">
        <f t="shared" ref="H36" si="11">G36*30</f>
        <v>180</v>
      </c>
      <c r="I36" s="197">
        <f t="shared" ref="I36" si="12">J36+K36+L36</f>
        <v>72</v>
      </c>
      <c r="J36" s="194">
        <v>36</v>
      </c>
      <c r="K36" s="194"/>
      <c r="L36" s="195">
        <v>36</v>
      </c>
      <c r="M36" s="187">
        <f t="shared" ref="M36" si="13">H36-I36</f>
        <v>108</v>
      </c>
      <c r="N36" s="86"/>
      <c r="O36" s="191">
        <v>4</v>
      </c>
      <c r="P36" s="248"/>
      <c r="Q36" s="147"/>
      <c r="R36" s="144"/>
      <c r="S36" s="147"/>
      <c r="T36" s="144"/>
      <c r="U36" s="145"/>
      <c r="X36" s="232">
        <f>I36/H36*100</f>
        <v>40</v>
      </c>
    </row>
    <row r="37" spans="1:24" s="245" customFormat="1" ht="31.5" x14ac:dyDescent="0.25">
      <c r="A37" s="246" t="s">
        <v>206</v>
      </c>
      <c r="B37" s="96" t="s">
        <v>172</v>
      </c>
      <c r="C37" s="313"/>
      <c r="D37" s="312"/>
      <c r="E37" s="312"/>
      <c r="F37" s="314" t="s">
        <v>231</v>
      </c>
      <c r="G37" s="348">
        <v>2</v>
      </c>
      <c r="H37" s="151">
        <f t="shared" ref="H37:H51" si="14">G37*30</f>
        <v>60</v>
      </c>
      <c r="I37" s="144"/>
      <c r="J37" s="247"/>
      <c r="K37" s="247"/>
      <c r="L37" s="322"/>
      <c r="M37" s="151">
        <f t="shared" ref="M37:M38" si="15">H37-I37</f>
        <v>60</v>
      </c>
      <c r="N37" s="86"/>
      <c r="O37" s="25"/>
      <c r="P37" s="248"/>
      <c r="Q37" s="304" t="s">
        <v>207</v>
      </c>
      <c r="R37" s="144"/>
      <c r="S37" s="147"/>
      <c r="T37" s="144"/>
      <c r="U37" s="145"/>
      <c r="X37" s="232">
        <f>I37/H37*100</f>
        <v>0</v>
      </c>
    </row>
    <row r="38" spans="1:24" s="245" customFormat="1" x14ac:dyDescent="0.25">
      <c r="A38" s="93" t="s">
        <v>105</v>
      </c>
      <c r="B38" s="309" t="s">
        <v>160</v>
      </c>
      <c r="C38" s="197"/>
      <c r="D38" s="194">
        <v>2</v>
      </c>
      <c r="E38" s="194"/>
      <c r="F38" s="54"/>
      <c r="G38" s="207">
        <v>3</v>
      </c>
      <c r="H38" s="84">
        <f t="shared" si="14"/>
        <v>90</v>
      </c>
      <c r="I38" s="197">
        <f t="shared" ref="I38" si="16">J38+L38</f>
        <v>18</v>
      </c>
      <c r="J38" s="194">
        <v>18</v>
      </c>
      <c r="K38" s="194"/>
      <c r="L38" s="230">
        <f>'[1]семестровка 2020'!I41</f>
        <v>0</v>
      </c>
      <c r="M38" s="84">
        <f t="shared" si="15"/>
        <v>72</v>
      </c>
      <c r="N38" s="190"/>
      <c r="O38" s="191">
        <v>2</v>
      </c>
      <c r="P38" s="248"/>
      <c r="Q38" s="304"/>
      <c r="R38" s="144"/>
      <c r="S38" s="147"/>
      <c r="T38" s="144"/>
      <c r="U38" s="145"/>
      <c r="X38" s="232"/>
    </row>
    <row r="39" spans="1:24" s="245" customFormat="1" x14ac:dyDescent="0.25">
      <c r="A39" s="93" t="s">
        <v>106</v>
      </c>
      <c r="B39" s="215" t="s">
        <v>11</v>
      </c>
      <c r="C39" s="315" t="s">
        <v>72</v>
      </c>
      <c r="D39" s="311"/>
      <c r="E39" s="311"/>
      <c r="F39" s="314"/>
      <c r="G39" s="349">
        <v>5</v>
      </c>
      <c r="H39" s="187">
        <f>G39*30</f>
        <v>150</v>
      </c>
      <c r="I39" s="216">
        <f>J39+L39</f>
        <v>60</v>
      </c>
      <c r="J39" s="249">
        <v>30</v>
      </c>
      <c r="K39" s="249"/>
      <c r="L39" s="323">
        <v>30</v>
      </c>
      <c r="M39" s="203">
        <f>H39-I39</f>
        <v>90</v>
      </c>
      <c r="N39" s="23"/>
      <c r="O39" s="25"/>
      <c r="P39" s="248">
        <v>4</v>
      </c>
      <c r="Q39" s="304"/>
      <c r="R39" s="144"/>
      <c r="S39" s="147"/>
      <c r="T39" s="144"/>
      <c r="U39" s="145"/>
      <c r="X39" s="232">
        <f t="shared" ref="X39:X51" si="17">I39/H39*100</f>
        <v>40</v>
      </c>
    </row>
    <row r="40" spans="1:24" s="245" customFormat="1" x14ac:dyDescent="0.25">
      <c r="A40" s="93" t="s">
        <v>107</v>
      </c>
      <c r="B40" s="328" t="s">
        <v>87</v>
      </c>
      <c r="C40" s="238" t="s">
        <v>72</v>
      </c>
      <c r="D40" s="311"/>
      <c r="E40" s="311"/>
      <c r="F40" s="314"/>
      <c r="G40" s="164">
        <v>5</v>
      </c>
      <c r="H40" s="334">
        <f t="shared" ref="H40" si="18">G40*30</f>
        <v>150</v>
      </c>
      <c r="I40" s="76">
        <f t="shared" ref="I40" si="19">J40+K40+L40</f>
        <v>60</v>
      </c>
      <c r="J40" s="329">
        <v>30</v>
      </c>
      <c r="K40" s="249"/>
      <c r="L40" s="323">
        <v>30</v>
      </c>
      <c r="M40" s="346">
        <f t="shared" ref="M40" si="20">H40-I40</f>
        <v>90</v>
      </c>
      <c r="N40" s="330"/>
      <c r="O40" s="77"/>
      <c r="P40" s="146">
        <v>4</v>
      </c>
      <c r="Q40" s="147"/>
      <c r="R40" s="144"/>
      <c r="S40" s="147"/>
      <c r="T40" s="144"/>
      <c r="U40" s="145"/>
      <c r="X40" s="232">
        <f t="shared" si="17"/>
        <v>40</v>
      </c>
    </row>
    <row r="41" spans="1:24" s="245" customFormat="1" ht="31.5" x14ac:dyDescent="0.25">
      <c r="A41" s="93" t="s">
        <v>108</v>
      </c>
      <c r="B41" s="214" t="s">
        <v>9</v>
      </c>
      <c r="C41" s="197">
        <v>4</v>
      </c>
      <c r="D41" s="194"/>
      <c r="E41" s="194"/>
      <c r="F41" s="54"/>
      <c r="G41" s="164">
        <v>5</v>
      </c>
      <c r="H41" s="187">
        <f t="shared" si="14"/>
        <v>150</v>
      </c>
      <c r="I41" s="197">
        <f t="shared" ref="I41" si="21">J41+L41</f>
        <v>54</v>
      </c>
      <c r="J41" s="194">
        <v>36</v>
      </c>
      <c r="K41" s="194"/>
      <c r="L41" s="195">
        <v>18</v>
      </c>
      <c r="M41" s="187">
        <f>H41-I41</f>
        <v>96</v>
      </c>
      <c r="N41" s="190"/>
      <c r="O41" s="308"/>
      <c r="P41" s="224"/>
      <c r="Q41" s="82">
        <f>'[1]семестровка 2020'!K66</f>
        <v>3</v>
      </c>
      <c r="R41" s="190"/>
      <c r="S41" s="82"/>
      <c r="T41" s="190"/>
      <c r="U41" s="191"/>
      <c r="X41" s="232">
        <f t="shared" si="17"/>
        <v>36</v>
      </c>
    </row>
    <row r="42" spans="1:24" s="245" customFormat="1" x14ac:dyDescent="0.25">
      <c r="A42" s="93" t="s">
        <v>109</v>
      </c>
      <c r="B42" s="97" t="s">
        <v>173</v>
      </c>
      <c r="C42" s="197">
        <v>4</v>
      </c>
      <c r="D42" s="194"/>
      <c r="E42" s="194"/>
      <c r="F42" s="195"/>
      <c r="G42" s="164">
        <v>5</v>
      </c>
      <c r="H42" s="187">
        <f>G42*30</f>
        <v>150</v>
      </c>
      <c r="I42" s="197">
        <f t="shared" ref="I42" si="22">J42+K42+L42</f>
        <v>72</v>
      </c>
      <c r="J42" s="194">
        <v>36</v>
      </c>
      <c r="K42" s="194"/>
      <c r="L42" s="195">
        <v>36</v>
      </c>
      <c r="M42" s="187">
        <f>H42-I42</f>
        <v>78</v>
      </c>
      <c r="N42" s="144"/>
      <c r="O42" s="308"/>
      <c r="P42" s="146"/>
      <c r="Q42" s="147">
        <v>4</v>
      </c>
      <c r="R42" s="144"/>
      <c r="S42" s="147"/>
      <c r="T42" s="144"/>
      <c r="U42" s="145"/>
      <c r="X42" s="232">
        <f t="shared" si="17"/>
        <v>48</v>
      </c>
    </row>
    <row r="43" spans="1:24" s="245" customFormat="1" x14ac:dyDescent="0.25">
      <c r="A43" s="93" t="s">
        <v>110</v>
      </c>
      <c r="B43" s="97" t="s">
        <v>170</v>
      </c>
      <c r="C43" s="197">
        <v>4</v>
      </c>
      <c r="D43" s="194"/>
      <c r="E43" s="194"/>
      <c r="F43" s="54"/>
      <c r="G43" s="164">
        <v>5</v>
      </c>
      <c r="H43" s="187">
        <f>G43*30</f>
        <v>150</v>
      </c>
      <c r="I43" s="197">
        <f>J43+L43</f>
        <v>72</v>
      </c>
      <c r="J43" s="194">
        <v>36</v>
      </c>
      <c r="K43" s="194"/>
      <c r="L43" s="195">
        <v>36</v>
      </c>
      <c r="M43" s="187">
        <f>H43-I43</f>
        <v>78</v>
      </c>
      <c r="N43" s="190"/>
      <c r="O43" s="191"/>
      <c r="P43" s="224"/>
      <c r="Q43" s="82">
        <v>4</v>
      </c>
      <c r="R43" s="190"/>
      <c r="S43" s="82"/>
      <c r="T43" s="190"/>
      <c r="U43" s="191"/>
      <c r="X43" s="232">
        <f t="shared" si="17"/>
        <v>48</v>
      </c>
    </row>
    <row r="44" spans="1:24" s="245" customFormat="1" x14ac:dyDescent="0.25">
      <c r="A44" s="93" t="s">
        <v>111</v>
      </c>
      <c r="B44" s="347" t="s">
        <v>165</v>
      </c>
      <c r="C44" s="197"/>
      <c r="D44" s="194"/>
      <c r="E44" s="194"/>
      <c r="F44" s="54"/>
      <c r="G44" s="349">
        <f>SUM(G45:G46)</f>
        <v>8</v>
      </c>
      <c r="H44" s="187">
        <f t="shared" si="14"/>
        <v>240</v>
      </c>
      <c r="I44" s="197">
        <f>I45+I46</f>
        <v>60</v>
      </c>
      <c r="J44" s="194">
        <f>J45+J46</f>
        <v>30</v>
      </c>
      <c r="K44" s="194"/>
      <c r="L44" s="195">
        <f>L45+L46</f>
        <v>30</v>
      </c>
      <c r="M44" s="187">
        <f>M45+M46</f>
        <v>180</v>
      </c>
      <c r="N44" s="144"/>
      <c r="O44" s="145"/>
      <c r="P44" s="146"/>
      <c r="Q44" s="147"/>
      <c r="R44" s="144"/>
      <c r="S44" s="147"/>
      <c r="T44" s="144"/>
      <c r="U44" s="145"/>
      <c r="X44" s="232">
        <f t="shared" si="17"/>
        <v>25</v>
      </c>
    </row>
    <row r="45" spans="1:24" s="245" customFormat="1" ht="20.25" customHeight="1" x14ac:dyDescent="0.25">
      <c r="A45" s="94" t="s">
        <v>174</v>
      </c>
      <c r="B45" s="98" t="s">
        <v>165</v>
      </c>
      <c r="C45" s="197">
        <v>5</v>
      </c>
      <c r="D45" s="189"/>
      <c r="E45" s="189"/>
      <c r="F45" s="195"/>
      <c r="G45" s="204">
        <v>6</v>
      </c>
      <c r="H45" s="151">
        <f t="shared" si="14"/>
        <v>180</v>
      </c>
      <c r="I45" s="144">
        <f t="shared" ref="I45" si="23">J45+K45+L45</f>
        <v>60</v>
      </c>
      <c r="J45" s="189">
        <v>30</v>
      </c>
      <c r="K45" s="189"/>
      <c r="L45" s="145">
        <v>30</v>
      </c>
      <c r="M45" s="151">
        <f t="shared" ref="M45:M46" si="24">H45-I45</f>
        <v>120</v>
      </c>
      <c r="N45" s="190"/>
      <c r="O45" s="191"/>
      <c r="P45" s="224"/>
      <c r="Q45" s="82"/>
      <c r="R45" s="190">
        <v>4</v>
      </c>
      <c r="S45" s="306"/>
      <c r="T45" s="190"/>
      <c r="U45" s="191"/>
      <c r="X45" s="232">
        <f t="shared" si="17"/>
        <v>33.333333333333329</v>
      </c>
    </row>
    <row r="46" spans="1:24" s="245" customFormat="1" ht="29.25" customHeight="1" x14ac:dyDescent="0.25">
      <c r="A46" s="250" t="s">
        <v>175</v>
      </c>
      <c r="B46" s="98" t="s">
        <v>166</v>
      </c>
      <c r="C46" s="144"/>
      <c r="D46" s="189"/>
      <c r="E46" s="189"/>
      <c r="F46" s="195" t="s">
        <v>116</v>
      </c>
      <c r="G46" s="204">
        <v>2</v>
      </c>
      <c r="H46" s="151">
        <f t="shared" si="14"/>
        <v>60</v>
      </c>
      <c r="I46" s="144"/>
      <c r="J46" s="189"/>
      <c r="K46" s="189"/>
      <c r="L46" s="145"/>
      <c r="M46" s="151">
        <f t="shared" si="24"/>
        <v>60</v>
      </c>
      <c r="N46" s="190"/>
      <c r="O46" s="191"/>
      <c r="P46" s="224"/>
      <c r="Q46" s="82"/>
      <c r="R46" s="190"/>
      <c r="S46" s="306"/>
      <c r="T46" s="190"/>
      <c r="U46" s="191"/>
      <c r="X46" s="232">
        <f t="shared" si="17"/>
        <v>0</v>
      </c>
    </row>
    <row r="47" spans="1:24" s="251" customFormat="1" x14ac:dyDescent="0.25">
      <c r="A47" s="92" t="s">
        <v>112</v>
      </c>
      <c r="B47" s="97" t="s">
        <v>163</v>
      </c>
      <c r="C47" s="238">
        <v>5</v>
      </c>
      <c r="D47" s="194"/>
      <c r="E47" s="194"/>
      <c r="F47" s="195"/>
      <c r="G47" s="164">
        <v>6</v>
      </c>
      <c r="H47" s="187">
        <f t="shared" si="14"/>
        <v>180</v>
      </c>
      <c r="I47" s="197">
        <f>J47+L47</f>
        <v>60</v>
      </c>
      <c r="J47" s="194">
        <v>30</v>
      </c>
      <c r="K47" s="194"/>
      <c r="L47" s="195">
        <v>30</v>
      </c>
      <c r="M47" s="187">
        <f t="shared" ref="M47:M50" si="25">H47-I47</f>
        <v>120</v>
      </c>
      <c r="N47" s="190"/>
      <c r="O47" s="191"/>
      <c r="P47" s="224"/>
      <c r="Q47" s="82"/>
      <c r="R47" s="190">
        <v>4</v>
      </c>
      <c r="S47" s="82"/>
      <c r="T47" s="190"/>
      <c r="U47" s="191"/>
      <c r="X47" s="232">
        <f t="shared" si="17"/>
        <v>33.333333333333329</v>
      </c>
    </row>
    <row r="48" spans="1:24" s="231" customFormat="1" x14ac:dyDescent="0.25">
      <c r="A48" s="92" t="s">
        <v>113</v>
      </c>
      <c r="B48" s="97" t="s">
        <v>161</v>
      </c>
      <c r="C48" s="238">
        <v>6</v>
      </c>
      <c r="D48" s="189"/>
      <c r="E48" s="189"/>
      <c r="F48" s="145"/>
      <c r="G48" s="164">
        <v>6</v>
      </c>
      <c r="H48" s="187">
        <f t="shared" si="14"/>
        <v>180</v>
      </c>
      <c r="I48" s="197">
        <f>J48+L48</f>
        <v>72</v>
      </c>
      <c r="J48" s="194">
        <f>'[1]семестровка 2020'!G106</f>
        <v>36</v>
      </c>
      <c r="K48" s="194"/>
      <c r="L48" s="195">
        <f>'[1]семестровка 2020'!I106</f>
        <v>36</v>
      </c>
      <c r="M48" s="187">
        <f t="shared" si="25"/>
        <v>108</v>
      </c>
      <c r="N48" s="144"/>
      <c r="O48" s="145"/>
      <c r="P48" s="146"/>
      <c r="Q48" s="147"/>
      <c r="R48" s="144"/>
      <c r="S48" s="147">
        <v>4</v>
      </c>
      <c r="T48" s="144"/>
      <c r="U48" s="145"/>
      <c r="X48" s="232">
        <f t="shared" si="17"/>
        <v>40</v>
      </c>
    </row>
    <row r="49" spans="1:24" s="231" customFormat="1" x14ac:dyDescent="0.25">
      <c r="A49" s="92" t="s">
        <v>114</v>
      </c>
      <c r="B49" s="97" t="s">
        <v>164</v>
      </c>
      <c r="C49" s="238">
        <v>6</v>
      </c>
      <c r="D49" s="194"/>
      <c r="E49" s="194"/>
      <c r="F49" s="195"/>
      <c r="G49" s="164">
        <v>5</v>
      </c>
      <c r="H49" s="187">
        <f t="shared" si="14"/>
        <v>150</v>
      </c>
      <c r="I49" s="197">
        <f>J49+K49</f>
        <v>36</v>
      </c>
      <c r="J49" s="194">
        <v>36</v>
      </c>
      <c r="K49" s="194"/>
      <c r="L49" s="195">
        <v>18</v>
      </c>
      <c r="M49" s="187">
        <f t="shared" si="25"/>
        <v>114</v>
      </c>
      <c r="N49" s="144"/>
      <c r="O49" s="145"/>
      <c r="P49" s="146"/>
      <c r="Q49" s="147"/>
      <c r="R49" s="144"/>
      <c r="S49" s="147">
        <v>3</v>
      </c>
      <c r="T49" s="144"/>
      <c r="U49" s="145"/>
      <c r="X49" s="232">
        <f t="shared" si="17"/>
        <v>24</v>
      </c>
    </row>
    <row r="50" spans="1:24" s="245" customFormat="1" x14ac:dyDescent="0.25">
      <c r="A50" s="92" t="s">
        <v>135</v>
      </c>
      <c r="B50" s="193" t="s">
        <v>167</v>
      </c>
      <c r="C50" s="238">
        <v>7</v>
      </c>
      <c r="D50" s="194"/>
      <c r="E50" s="194"/>
      <c r="F50" s="195"/>
      <c r="G50" s="164">
        <v>5</v>
      </c>
      <c r="H50" s="187">
        <f t="shared" si="14"/>
        <v>150</v>
      </c>
      <c r="I50" s="197">
        <f t="shared" ref="I50" si="26">J50+K50+L50</f>
        <v>60</v>
      </c>
      <c r="J50" s="194">
        <v>30</v>
      </c>
      <c r="K50" s="194"/>
      <c r="L50" s="195">
        <f>'[1]семестровка 2020'!I91</f>
        <v>30</v>
      </c>
      <c r="M50" s="187">
        <f t="shared" si="25"/>
        <v>90</v>
      </c>
      <c r="N50" s="197"/>
      <c r="O50" s="195"/>
      <c r="P50" s="225"/>
      <c r="Q50" s="230"/>
      <c r="R50" s="144"/>
      <c r="S50" s="82"/>
      <c r="T50" s="190">
        <v>4</v>
      </c>
      <c r="U50" s="191"/>
      <c r="X50" s="232">
        <f t="shared" si="17"/>
        <v>40</v>
      </c>
    </row>
    <row r="51" spans="1:24" s="245" customFormat="1" x14ac:dyDescent="0.25">
      <c r="A51" s="92" t="s">
        <v>136</v>
      </c>
      <c r="B51" s="199" t="s">
        <v>162</v>
      </c>
      <c r="C51" s="238">
        <v>7</v>
      </c>
      <c r="D51" s="194"/>
      <c r="E51" s="194"/>
      <c r="F51" s="195"/>
      <c r="G51" s="164">
        <v>6</v>
      </c>
      <c r="H51" s="187">
        <f t="shared" si="14"/>
        <v>180</v>
      </c>
      <c r="I51" s="216">
        <f>J51+L51</f>
        <v>60</v>
      </c>
      <c r="J51" s="194">
        <v>30</v>
      </c>
      <c r="K51" s="194"/>
      <c r="L51" s="83">
        <v>30</v>
      </c>
      <c r="M51" s="203">
        <f>H51-I51</f>
        <v>120</v>
      </c>
      <c r="N51" s="190"/>
      <c r="O51" s="191"/>
      <c r="P51" s="224"/>
      <c r="Q51" s="82"/>
      <c r="R51" s="190"/>
      <c r="S51" s="82"/>
      <c r="T51" s="190">
        <v>4</v>
      </c>
      <c r="U51" s="191"/>
      <c r="X51" s="232">
        <f t="shared" si="17"/>
        <v>33.333333333333329</v>
      </c>
    </row>
    <row r="52" spans="1:24" s="245" customFormat="1" ht="31.5" x14ac:dyDescent="0.25">
      <c r="A52" s="39" t="s">
        <v>137</v>
      </c>
      <c r="B52" s="97" t="s">
        <v>180</v>
      </c>
      <c r="C52" s="238">
        <v>8</v>
      </c>
      <c r="D52" s="194"/>
      <c r="E52" s="194"/>
      <c r="F52" s="195"/>
      <c r="G52" s="164">
        <v>6</v>
      </c>
      <c r="H52" s="187">
        <f t="shared" ref="H52" si="27">G52*30</f>
        <v>180</v>
      </c>
      <c r="I52" s="216">
        <f>J52+L52</f>
        <v>26</v>
      </c>
      <c r="J52" s="194">
        <v>26</v>
      </c>
      <c r="K52" s="194">
        <v>39</v>
      </c>
      <c r="L52" s="83"/>
      <c r="M52" s="203">
        <f>H52-I52</f>
        <v>154</v>
      </c>
      <c r="N52" s="190"/>
      <c r="O52" s="191"/>
      <c r="P52" s="224"/>
      <c r="Q52" s="82"/>
      <c r="R52" s="190"/>
      <c r="S52" s="82"/>
      <c r="T52" s="190"/>
      <c r="U52" s="191">
        <v>5</v>
      </c>
      <c r="X52" s="232"/>
    </row>
    <row r="53" spans="1:24" s="245" customFormat="1" x14ac:dyDescent="0.25">
      <c r="A53" s="39" t="s">
        <v>153</v>
      </c>
      <c r="B53" s="309" t="s">
        <v>169</v>
      </c>
      <c r="C53" s="154"/>
      <c r="D53" s="252"/>
      <c r="E53" s="252"/>
      <c r="F53" s="78"/>
      <c r="G53" s="349">
        <f>SUM(G54:G55)</f>
        <v>8</v>
      </c>
      <c r="H53" s="187">
        <f>G53*30</f>
        <v>240</v>
      </c>
      <c r="I53" s="216">
        <f>I54+I55</f>
        <v>60</v>
      </c>
      <c r="J53" s="253">
        <f>J54+J55</f>
        <v>30</v>
      </c>
      <c r="K53" s="194"/>
      <c r="L53" s="83">
        <f>L54+L55</f>
        <v>30</v>
      </c>
      <c r="M53" s="203">
        <f>M54+M55</f>
        <v>180</v>
      </c>
      <c r="N53" s="144"/>
      <c r="O53" s="145"/>
      <c r="P53" s="146"/>
      <c r="Q53" s="147"/>
      <c r="R53" s="144"/>
      <c r="S53" s="147"/>
      <c r="T53" s="144"/>
      <c r="U53" s="145"/>
      <c r="X53" s="232">
        <f t="shared" ref="X53:X75" si="28">I53/H53*100</f>
        <v>25</v>
      </c>
    </row>
    <row r="54" spans="1:24" s="245" customFormat="1" x14ac:dyDescent="0.25">
      <c r="A54" s="94" t="s">
        <v>234</v>
      </c>
      <c r="B54" s="96" t="s">
        <v>169</v>
      </c>
      <c r="C54" s="154">
        <v>3</v>
      </c>
      <c r="D54" s="142"/>
      <c r="E54" s="142"/>
      <c r="F54" s="148"/>
      <c r="G54" s="204">
        <v>6</v>
      </c>
      <c r="H54" s="151">
        <f>G54*30</f>
        <v>180</v>
      </c>
      <c r="I54" s="200">
        <f>J54+L54</f>
        <v>60</v>
      </c>
      <c r="J54" s="254">
        <v>30</v>
      </c>
      <c r="K54" s="189"/>
      <c r="L54" s="143">
        <v>30</v>
      </c>
      <c r="M54" s="198">
        <f>H54-I54</f>
        <v>120</v>
      </c>
      <c r="N54" s="144"/>
      <c r="O54" s="145"/>
      <c r="P54" s="146">
        <v>4</v>
      </c>
      <c r="Q54" s="147"/>
      <c r="R54" s="144"/>
      <c r="S54" s="147"/>
      <c r="T54" s="144"/>
      <c r="U54" s="145"/>
      <c r="X54" s="232">
        <f t="shared" si="28"/>
        <v>33.333333333333329</v>
      </c>
    </row>
    <row r="55" spans="1:24" s="245" customFormat="1" x14ac:dyDescent="0.25">
      <c r="A55" s="94" t="s">
        <v>235</v>
      </c>
      <c r="B55" s="96" t="s">
        <v>168</v>
      </c>
      <c r="C55" s="150"/>
      <c r="D55" s="142"/>
      <c r="E55" s="142"/>
      <c r="F55" s="195" t="s">
        <v>117</v>
      </c>
      <c r="G55" s="204">
        <v>2</v>
      </c>
      <c r="H55" s="151">
        <f>G55*30</f>
        <v>60</v>
      </c>
      <c r="I55" s="200"/>
      <c r="J55" s="254"/>
      <c r="K55" s="189"/>
      <c r="L55" s="143"/>
      <c r="M55" s="198">
        <f>H55-I55</f>
        <v>60</v>
      </c>
      <c r="N55" s="144"/>
      <c r="O55" s="145"/>
      <c r="P55" s="146"/>
      <c r="Q55" s="147"/>
      <c r="R55" s="144"/>
      <c r="S55" s="147"/>
      <c r="T55" s="144"/>
      <c r="U55" s="145"/>
      <c r="X55" s="232">
        <f t="shared" si="28"/>
        <v>0</v>
      </c>
    </row>
    <row r="56" spans="1:24" s="245" customFormat="1" ht="16.5" thickBot="1" x14ac:dyDescent="0.3">
      <c r="A56" s="39" t="s">
        <v>230</v>
      </c>
      <c r="B56" s="214" t="s">
        <v>10</v>
      </c>
      <c r="C56" s="316">
        <v>5</v>
      </c>
      <c r="D56" s="317"/>
      <c r="E56" s="317"/>
      <c r="F56" s="318"/>
      <c r="G56" s="239">
        <v>5</v>
      </c>
      <c r="H56" s="321">
        <f>G56*30</f>
        <v>150</v>
      </c>
      <c r="I56" s="209">
        <f t="shared" ref="I56" si="29">J56+K56+L56</f>
        <v>60</v>
      </c>
      <c r="J56" s="210">
        <v>30</v>
      </c>
      <c r="K56" s="210"/>
      <c r="L56" s="211">
        <v>30</v>
      </c>
      <c r="M56" s="321">
        <f>H56-I56</f>
        <v>90</v>
      </c>
      <c r="N56" s="153"/>
      <c r="O56" s="212"/>
      <c r="P56" s="146"/>
      <c r="Q56" s="80"/>
      <c r="R56" s="153">
        <v>4</v>
      </c>
      <c r="S56" s="80"/>
      <c r="T56" s="153"/>
      <c r="U56" s="212"/>
      <c r="X56" s="232">
        <f t="shared" si="28"/>
        <v>40</v>
      </c>
    </row>
    <row r="57" spans="1:24" ht="16.5" customHeight="1" thickBot="1" x14ac:dyDescent="0.3">
      <c r="A57" s="543" t="s">
        <v>119</v>
      </c>
      <c r="B57" s="544"/>
      <c r="C57" s="544"/>
      <c r="D57" s="544"/>
      <c r="E57" s="544"/>
      <c r="F57" s="545"/>
      <c r="G57" s="352">
        <f>G35+G38+G39+G40+G41+G42+G43+G44+G47+G48+G49+G50+G51+G52+G53+G56</f>
        <v>91</v>
      </c>
      <c r="H57" s="353">
        <f t="shared" ref="H57:M57" si="30">H35+H38+H39+H40+H41+H42+H43+H44+H47+H48+H49+H50+H51+H52+H53+H56</f>
        <v>2730</v>
      </c>
      <c r="I57" s="353">
        <f t="shared" si="30"/>
        <v>902</v>
      </c>
      <c r="J57" s="353">
        <f t="shared" si="30"/>
        <v>500</v>
      </c>
      <c r="K57" s="353">
        <f t="shared" si="30"/>
        <v>39</v>
      </c>
      <c r="L57" s="353">
        <f t="shared" si="30"/>
        <v>420</v>
      </c>
      <c r="M57" s="353">
        <f t="shared" si="30"/>
        <v>1828</v>
      </c>
      <c r="N57" s="353">
        <f t="shared" ref="N57:U57" si="31">SUM(N35:N56)</f>
        <v>0</v>
      </c>
      <c r="O57" s="354">
        <f t="shared" si="31"/>
        <v>6</v>
      </c>
      <c r="P57" s="355">
        <f t="shared" si="31"/>
        <v>12</v>
      </c>
      <c r="Q57" s="356">
        <f t="shared" si="31"/>
        <v>11</v>
      </c>
      <c r="R57" s="353">
        <f t="shared" si="31"/>
        <v>12</v>
      </c>
      <c r="S57" s="354">
        <f t="shared" si="31"/>
        <v>7</v>
      </c>
      <c r="T57" s="353">
        <f t="shared" si="31"/>
        <v>8</v>
      </c>
      <c r="U57" s="353">
        <f t="shared" si="31"/>
        <v>5</v>
      </c>
      <c r="X57" s="232">
        <f t="shared" si="28"/>
        <v>33.040293040293037</v>
      </c>
    </row>
    <row r="58" spans="1:24" x14ac:dyDescent="0.25">
      <c r="A58" s="566" t="s">
        <v>120</v>
      </c>
      <c r="B58" s="567"/>
      <c r="C58" s="567"/>
      <c r="D58" s="567"/>
      <c r="E58" s="567"/>
      <c r="F58" s="567"/>
      <c r="G58" s="567"/>
      <c r="H58" s="567"/>
      <c r="I58" s="564"/>
      <c r="J58" s="564"/>
      <c r="K58" s="564"/>
      <c r="L58" s="564"/>
      <c r="M58" s="564"/>
      <c r="N58" s="567"/>
      <c r="O58" s="567"/>
      <c r="P58" s="567"/>
      <c r="Q58" s="567"/>
      <c r="R58" s="567"/>
      <c r="S58" s="567"/>
      <c r="T58" s="567"/>
      <c r="U58" s="568"/>
      <c r="X58" s="232" t="e">
        <f t="shared" si="28"/>
        <v>#DIV/0!</v>
      </c>
    </row>
    <row r="59" spans="1:24" s="259" customFormat="1" hidden="1" x14ac:dyDescent="0.25">
      <c r="A59" s="53"/>
      <c r="B59" s="255"/>
      <c r="C59" s="91"/>
      <c r="D59" s="81"/>
      <c r="E59" s="81"/>
      <c r="F59" s="256"/>
      <c r="G59" s="257"/>
      <c r="H59" s="55"/>
      <c r="I59" s="197"/>
      <c r="J59" s="194"/>
      <c r="K59" s="194"/>
      <c r="L59" s="194"/>
      <c r="M59" s="195"/>
      <c r="N59" s="258"/>
      <c r="O59" s="56"/>
      <c r="P59" s="58"/>
      <c r="Q59" s="56"/>
      <c r="R59" s="58"/>
      <c r="S59" s="56"/>
      <c r="T59" s="58"/>
      <c r="U59" s="57"/>
      <c r="X59" s="232" t="e">
        <f t="shared" si="28"/>
        <v>#DIV/0!</v>
      </c>
    </row>
    <row r="60" spans="1:24" s="259" customFormat="1" x14ac:dyDescent="0.25">
      <c r="A60" s="53" t="s">
        <v>208</v>
      </c>
      <c r="B60" s="59" t="s">
        <v>209</v>
      </c>
      <c r="C60" s="23"/>
      <c r="D60" s="24" t="s">
        <v>116</v>
      </c>
      <c r="E60" s="24"/>
      <c r="F60" s="60"/>
      <c r="G60" s="40">
        <v>6</v>
      </c>
      <c r="H60" s="55">
        <f>G60*30</f>
        <v>180</v>
      </c>
      <c r="I60" s="197">
        <f>J60+K60+L60</f>
        <v>0</v>
      </c>
      <c r="J60" s="194"/>
      <c r="K60" s="194"/>
      <c r="L60" s="194"/>
      <c r="M60" s="195">
        <f t="shared" ref="M60:M61" si="32">H60-I60</f>
        <v>180</v>
      </c>
      <c r="N60" s="258"/>
      <c r="O60" s="299"/>
      <c r="P60" s="58"/>
      <c r="Q60" s="299"/>
      <c r="R60" s="58"/>
      <c r="S60" s="299"/>
      <c r="T60" s="58"/>
      <c r="U60" s="57"/>
      <c r="X60" s="232">
        <f t="shared" si="28"/>
        <v>0</v>
      </c>
    </row>
    <row r="61" spans="1:24" s="259" customFormat="1" ht="16.5" thickBot="1" x14ac:dyDescent="0.3">
      <c r="A61" s="52" t="s">
        <v>210</v>
      </c>
      <c r="B61" s="61" t="s">
        <v>96</v>
      </c>
      <c r="C61" s="260"/>
      <c r="D61" s="261" t="s">
        <v>115</v>
      </c>
      <c r="E61" s="261"/>
      <c r="F61" s="62"/>
      <c r="G61" s="63">
        <v>6</v>
      </c>
      <c r="H61" s="64">
        <f>G61*30</f>
        <v>180</v>
      </c>
      <c r="I61" s="209">
        <f>J61+K61+L61</f>
        <v>0</v>
      </c>
      <c r="J61" s="210"/>
      <c r="K61" s="210"/>
      <c r="L61" s="210"/>
      <c r="M61" s="211">
        <f t="shared" si="32"/>
        <v>180</v>
      </c>
      <c r="N61" s="262"/>
      <c r="O61" s="300"/>
      <c r="P61" s="65"/>
      <c r="Q61" s="299"/>
      <c r="R61" s="65"/>
      <c r="S61" s="300"/>
      <c r="T61" s="65"/>
      <c r="U61" s="51"/>
      <c r="X61" s="232">
        <f t="shared" si="28"/>
        <v>0</v>
      </c>
    </row>
    <row r="62" spans="1:24" s="139" customFormat="1" ht="16.5" thickBot="1" x14ac:dyDescent="0.3">
      <c r="A62" s="560" t="s">
        <v>121</v>
      </c>
      <c r="B62" s="561"/>
      <c r="C62" s="561"/>
      <c r="D62" s="561"/>
      <c r="E62" s="561"/>
      <c r="F62" s="562"/>
      <c r="G62" s="357">
        <f t="shared" ref="G62:O62" si="33">SUM(G59:G61)</f>
        <v>12</v>
      </c>
      <c r="H62" s="358">
        <f t="shared" si="33"/>
        <v>360</v>
      </c>
      <c r="I62" s="359">
        <f t="shared" si="33"/>
        <v>0</v>
      </c>
      <c r="J62" s="359">
        <f t="shared" si="33"/>
        <v>0</v>
      </c>
      <c r="K62" s="359">
        <f t="shared" si="33"/>
        <v>0</v>
      </c>
      <c r="L62" s="359">
        <f t="shared" si="33"/>
        <v>0</v>
      </c>
      <c r="M62" s="359">
        <f t="shared" si="33"/>
        <v>360</v>
      </c>
      <c r="N62" s="358">
        <f t="shared" si="33"/>
        <v>0</v>
      </c>
      <c r="O62" s="360">
        <f t="shared" si="33"/>
        <v>0</v>
      </c>
      <c r="P62" s="358">
        <f t="shared" ref="P62:U62" si="34">SUM(P59:P61)</f>
        <v>0</v>
      </c>
      <c r="Q62" s="360">
        <f t="shared" si="34"/>
        <v>0</v>
      </c>
      <c r="R62" s="358">
        <f t="shared" si="34"/>
        <v>0</v>
      </c>
      <c r="S62" s="360">
        <f t="shared" si="34"/>
        <v>0</v>
      </c>
      <c r="T62" s="358">
        <f t="shared" si="34"/>
        <v>0</v>
      </c>
      <c r="U62" s="358">
        <f t="shared" si="34"/>
        <v>0</v>
      </c>
      <c r="X62" s="232">
        <f t="shared" si="28"/>
        <v>0</v>
      </c>
    </row>
    <row r="63" spans="1:24" ht="16.5" thickBot="1" x14ac:dyDescent="0.3">
      <c r="A63" s="563" t="s">
        <v>211</v>
      </c>
      <c r="B63" s="564"/>
      <c r="C63" s="564"/>
      <c r="D63" s="564"/>
      <c r="E63" s="564"/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4"/>
      <c r="S63" s="564"/>
      <c r="T63" s="564"/>
      <c r="U63" s="565"/>
      <c r="X63" s="232" t="e">
        <f t="shared" si="28"/>
        <v>#DIV/0!</v>
      </c>
    </row>
    <row r="64" spans="1:24" s="139" customFormat="1" ht="16.5" thickBot="1" x14ac:dyDescent="0.3">
      <c r="A64" s="37" t="s">
        <v>212</v>
      </c>
      <c r="B64" s="263" t="s">
        <v>148</v>
      </c>
      <c r="C64" s="264">
        <v>8</v>
      </c>
      <c r="D64" s="265"/>
      <c r="E64" s="265"/>
      <c r="F64" s="266"/>
      <c r="G64" s="267">
        <v>6</v>
      </c>
      <c r="H64" s="268">
        <f>G64*30</f>
        <v>180</v>
      </c>
      <c r="I64" s="269">
        <f>J64+K64+L64</f>
        <v>0</v>
      </c>
      <c r="J64" s="270"/>
      <c r="K64" s="270"/>
      <c r="L64" s="271"/>
      <c r="M64" s="181">
        <f t="shared" ref="M64" si="35">H64-I64</f>
        <v>180</v>
      </c>
      <c r="N64" s="272"/>
      <c r="O64" s="302"/>
      <c r="P64" s="272"/>
      <c r="Q64" s="301"/>
      <c r="R64" s="273"/>
      <c r="S64" s="271"/>
      <c r="T64" s="273"/>
      <c r="U64" s="274"/>
      <c r="X64" s="232">
        <f t="shared" si="28"/>
        <v>0</v>
      </c>
    </row>
    <row r="65" spans="1:24" s="139" customFormat="1" hidden="1" x14ac:dyDescent="0.25">
      <c r="A65" s="92"/>
      <c r="B65" s="361"/>
      <c r="C65" s="362"/>
      <c r="D65" s="363"/>
      <c r="E65" s="363"/>
      <c r="F65" s="364"/>
      <c r="G65" s="365"/>
      <c r="H65" s="366"/>
      <c r="I65" s="367"/>
      <c r="J65" s="368"/>
      <c r="K65" s="368"/>
      <c r="L65" s="276"/>
      <c r="M65" s="219"/>
      <c r="N65" s="369"/>
      <c r="O65" s="275"/>
      <c r="P65" s="370"/>
      <c r="Q65" s="277"/>
      <c r="R65" s="370"/>
      <c r="S65" s="275"/>
      <c r="T65" s="370"/>
      <c r="U65" s="371"/>
      <c r="X65" s="232" t="e">
        <f t="shared" si="28"/>
        <v>#DIV/0!</v>
      </c>
    </row>
    <row r="66" spans="1:24" s="139" customFormat="1" ht="16.5" thickBot="1" x14ac:dyDescent="0.3">
      <c r="A66" s="555" t="s">
        <v>122</v>
      </c>
      <c r="B66" s="556"/>
      <c r="C66" s="556"/>
      <c r="D66" s="556"/>
      <c r="E66" s="556"/>
      <c r="F66" s="557"/>
      <c r="G66" s="372">
        <f>SUM(G64:G65)</f>
        <v>6</v>
      </c>
      <c r="H66" s="373">
        <f>SUM(H64:H65)</f>
        <v>180</v>
      </c>
      <c r="I66" s="373">
        <f t="shared" ref="I66:U66" si="36">I64</f>
        <v>0</v>
      </c>
      <c r="J66" s="373">
        <f t="shared" si="36"/>
        <v>0</v>
      </c>
      <c r="K66" s="373">
        <f t="shared" si="36"/>
        <v>0</v>
      </c>
      <c r="L66" s="373">
        <f t="shared" si="36"/>
        <v>0</v>
      </c>
      <c r="M66" s="373">
        <f>SUM(M64:M65)</f>
        <v>180</v>
      </c>
      <c r="N66" s="373">
        <f t="shared" si="36"/>
        <v>0</v>
      </c>
      <c r="O66" s="374">
        <f t="shared" si="36"/>
        <v>0</v>
      </c>
      <c r="P66" s="373">
        <f t="shared" si="36"/>
        <v>0</v>
      </c>
      <c r="Q66" s="374">
        <f t="shared" si="36"/>
        <v>0</v>
      </c>
      <c r="R66" s="360">
        <f t="shared" si="36"/>
        <v>0</v>
      </c>
      <c r="S66" s="360">
        <f t="shared" si="36"/>
        <v>0</v>
      </c>
      <c r="T66" s="373">
        <f t="shared" si="36"/>
        <v>0</v>
      </c>
      <c r="U66" s="375">
        <f t="shared" si="36"/>
        <v>0</v>
      </c>
      <c r="X66" s="232">
        <f t="shared" si="28"/>
        <v>0</v>
      </c>
    </row>
    <row r="67" spans="1:24" ht="16.5" thickBot="1" x14ac:dyDescent="0.3">
      <c r="A67" s="558" t="s">
        <v>213</v>
      </c>
      <c r="B67" s="559"/>
      <c r="C67" s="559"/>
      <c r="D67" s="559"/>
      <c r="E67" s="559"/>
      <c r="F67" s="559"/>
      <c r="G67" s="376">
        <f>G66+G62+G57+G32</f>
        <v>180</v>
      </c>
      <c r="H67" s="377">
        <f>H66+H62+H57+H32</f>
        <v>5400</v>
      </c>
      <c r="I67" s="377">
        <f t="shared" ref="I67:U67" si="37">I57+I32+I62+I66</f>
        <v>1870</v>
      </c>
      <c r="J67" s="377">
        <f t="shared" si="37"/>
        <v>914</v>
      </c>
      <c r="K67" s="377">
        <f t="shared" si="37"/>
        <v>105</v>
      </c>
      <c r="L67" s="377">
        <f t="shared" si="37"/>
        <v>908</v>
      </c>
      <c r="M67" s="377">
        <f t="shared" si="37"/>
        <v>3530</v>
      </c>
      <c r="N67" s="377">
        <f t="shared" si="37"/>
        <v>24</v>
      </c>
      <c r="O67" s="378">
        <f t="shared" si="37"/>
        <v>22</v>
      </c>
      <c r="P67" s="377">
        <f t="shared" si="37"/>
        <v>16</v>
      </c>
      <c r="Q67" s="378">
        <f t="shared" si="37"/>
        <v>21</v>
      </c>
      <c r="R67" s="377">
        <f t="shared" si="37"/>
        <v>12</v>
      </c>
      <c r="S67" s="378">
        <f t="shared" si="37"/>
        <v>7</v>
      </c>
      <c r="T67" s="377">
        <f t="shared" si="37"/>
        <v>11</v>
      </c>
      <c r="U67" s="377">
        <f t="shared" si="37"/>
        <v>7</v>
      </c>
      <c r="X67" s="232">
        <f t="shared" si="28"/>
        <v>34.629629629629626</v>
      </c>
    </row>
    <row r="68" spans="1:24" x14ac:dyDescent="0.25">
      <c r="A68" s="550" t="s">
        <v>83</v>
      </c>
      <c r="B68" s="551"/>
      <c r="C68" s="551"/>
      <c r="D68" s="551"/>
      <c r="E68" s="551"/>
      <c r="F68" s="551"/>
      <c r="G68" s="551"/>
      <c r="H68" s="551"/>
      <c r="I68" s="551"/>
      <c r="J68" s="551"/>
      <c r="K68" s="551"/>
      <c r="L68" s="551"/>
      <c r="M68" s="551"/>
      <c r="N68" s="551"/>
      <c r="O68" s="551"/>
      <c r="P68" s="551"/>
      <c r="Q68" s="551"/>
      <c r="R68" s="551"/>
      <c r="S68" s="551"/>
      <c r="T68" s="551"/>
      <c r="U68" s="552"/>
      <c r="X68" s="232" t="e">
        <f t="shared" si="28"/>
        <v>#DIV/0!</v>
      </c>
    </row>
    <row r="69" spans="1:24" ht="16.5" thickBot="1" x14ac:dyDescent="0.3">
      <c r="A69" s="553" t="s">
        <v>84</v>
      </c>
      <c r="B69" s="548"/>
      <c r="C69" s="548"/>
      <c r="D69" s="548"/>
      <c r="E69" s="548"/>
      <c r="F69" s="548"/>
      <c r="G69" s="548"/>
      <c r="H69" s="548"/>
      <c r="I69" s="548"/>
      <c r="J69" s="548"/>
      <c r="K69" s="548"/>
      <c r="L69" s="548"/>
      <c r="M69" s="548"/>
      <c r="N69" s="548"/>
      <c r="O69" s="548"/>
      <c r="P69" s="548"/>
      <c r="Q69" s="548"/>
      <c r="R69" s="548"/>
      <c r="S69" s="548"/>
      <c r="T69" s="548"/>
      <c r="U69" s="554"/>
      <c r="X69" s="232" t="e">
        <f t="shared" si="28"/>
        <v>#DIV/0!</v>
      </c>
    </row>
    <row r="70" spans="1:24" ht="16.5" thickBot="1" x14ac:dyDescent="0.3">
      <c r="A70" s="278" t="s">
        <v>85</v>
      </c>
      <c r="B70" s="279" t="s">
        <v>214</v>
      </c>
      <c r="C70" s="280"/>
      <c r="D70" s="95">
        <v>3</v>
      </c>
      <c r="E70" s="281"/>
      <c r="F70" s="280"/>
      <c r="G70" s="282">
        <v>4</v>
      </c>
      <c r="H70" s="220">
        <f>G70*30</f>
        <v>120</v>
      </c>
      <c r="I70" s="95">
        <v>45</v>
      </c>
      <c r="J70" s="281"/>
      <c r="K70" s="95"/>
      <c r="L70" s="95"/>
      <c r="M70" s="95">
        <f>H70-I70</f>
        <v>75</v>
      </c>
      <c r="N70" s="95"/>
      <c r="O70" s="179"/>
      <c r="P70" s="95">
        <v>3</v>
      </c>
      <c r="Q70" s="179"/>
      <c r="R70" s="95"/>
      <c r="S70" s="179"/>
      <c r="T70" s="95"/>
      <c r="U70" s="281"/>
      <c r="X70" s="232">
        <f t="shared" si="28"/>
        <v>37.5</v>
      </c>
    </row>
    <row r="71" spans="1:24" ht="16.5" thickBot="1" x14ac:dyDescent="0.3">
      <c r="A71" s="283" t="s">
        <v>86</v>
      </c>
      <c r="B71" s="284" t="s">
        <v>215</v>
      </c>
      <c r="C71" s="179"/>
      <c r="D71" s="176">
        <v>4</v>
      </c>
      <c r="E71" s="180"/>
      <c r="F71" s="179"/>
      <c r="G71" s="282">
        <v>4</v>
      </c>
      <c r="H71" s="220">
        <f t="shared" ref="H71:H72" si="38">G71*30</f>
        <v>120</v>
      </c>
      <c r="I71" s="176">
        <v>54</v>
      </c>
      <c r="J71" s="180"/>
      <c r="K71" s="176"/>
      <c r="L71" s="176"/>
      <c r="M71" s="95">
        <f>H71-I71</f>
        <v>66</v>
      </c>
      <c r="N71" s="176"/>
      <c r="O71" s="179"/>
      <c r="P71" s="176"/>
      <c r="Q71" s="179">
        <v>3</v>
      </c>
      <c r="R71" s="176"/>
      <c r="S71" s="179"/>
      <c r="T71" s="176"/>
      <c r="U71" s="180"/>
      <c r="X71" s="232">
        <f t="shared" si="28"/>
        <v>45</v>
      </c>
    </row>
    <row r="72" spans="1:24" ht="16.5" thickBot="1" x14ac:dyDescent="0.3">
      <c r="A72" s="283" t="s">
        <v>156</v>
      </c>
      <c r="B72" s="284" t="s">
        <v>216</v>
      </c>
      <c r="C72" s="179"/>
      <c r="D72" s="176">
        <v>5</v>
      </c>
      <c r="E72" s="180"/>
      <c r="F72" s="179"/>
      <c r="G72" s="282">
        <v>4</v>
      </c>
      <c r="H72" s="220">
        <f t="shared" si="38"/>
        <v>120</v>
      </c>
      <c r="I72" s="176">
        <v>45</v>
      </c>
      <c r="J72" s="180"/>
      <c r="K72" s="176"/>
      <c r="L72" s="176"/>
      <c r="M72" s="176">
        <f>H72-I72</f>
        <v>75</v>
      </c>
      <c r="N72" s="176"/>
      <c r="O72" s="179"/>
      <c r="P72" s="176"/>
      <c r="Q72" s="179"/>
      <c r="R72" s="176">
        <v>3</v>
      </c>
      <c r="S72" s="179"/>
      <c r="T72" s="176"/>
      <c r="U72" s="180"/>
      <c r="X72" s="232">
        <f t="shared" si="28"/>
        <v>37.5</v>
      </c>
    </row>
    <row r="73" spans="1:24" ht="16.5" thickBot="1" x14ac:dyDescent="0.3">
      <c r="A73" s="543" t="s">
        <v>217</v>
      </c>
      <c r="B73" s="544"/>
      <c r="C73" s="544"/>
      <c r="D73" s="544"/>
      <c r="E73" s="544"/>
      <c r="F73" s="545"/>
      <c r="G73" s="379">
        <f>SUM(G70:G72)</f>
        <v>12</v>
      </c>
      <c r="H73" s="355">
        <f>SUM(H70:H72)</f>
        <v>360</v>
      </c>
      <c r="I73" s="355">
        <f>SUM(I70:I72)</f>
        <v>144</v>
      </c>
      <c r="J73" s="355">
        <f>SUM(J70:J72)</f>
        <v>0</v>
      </c>
      <c r="K73" s="355">
        <f t="shared" ref="K73:M73" si="39">SUM(K70:K72)</f>
        <v>0</v>
      </c>
      <c r="L73" s="355">
        <f t="shared" si="39"/>
        <v>0</v>
      </c>
      <c r="M73" s="355">
        <f t="shared" si="39"/>
        <v>216</v>
      </c>
      <c r="N73" s="355">
        <f>SUM(N70:N72)</f>
        <v>0</v>
      </c>
      <c r="O73" s="356">
        <f t="shared" ref="O73:U73" si="40">SUM(O70:O72)</f>
        <v>0</v>
      </c>
      <c r="P73" s="355">
        <f t="shared" si="40"/>
        <v>3</v>
      </c>
      <c r="Q73" s="356">
        <f t="shared" si="40"/>
        <v>3</v>
      </c>
      <c r="R73" s="355">
        <f t="shared" si="40"/>
        <v>3</v>
      </c>
      <c r="S73" s="356">
        <f t="shared" si="40"/>
        <v>0</v>
      </c>
      <c r="T73" s="355">
        <f t="shared" si="40"/>
        <v>0</v>
      </c>
      <c r="U73" s="355">
        <f t="shared" si="40"/>
        <v>0</v>
      </c>
      <c r="X73" s="232">
        <f t="shared" si="28"/>
        <v>40</v>
      </c>
    </row>
    <row r="74" spans="1:24" ht="16.5" thickBot="1" x14ac:dyDescent="0.3">
      <c r="A74" s="546" t="s">
        <v>128</v>
      </c>
      <c r="B74" s="547"/>
      <c r="C74" s="547"/>
      <c r="D74" s="547"/>
      <c r="E74" s="547"/>
      <c r="F74" s="547"/>
      <c r="G74" s="548"/>
      <c r="H74" s="548"/>
      <c r="I74" s="548"/>
      <c r="J74" s="548"/>
      <c r="K74" s="548"/>
      <c r="L74" s="548"/>
      <c r="M74" s="548"/>
      <c r="N74" s="548"/>
      <c r="O74" s="548"/>
      <c r="P74" s="548"/>
      <c r="Q74" s="548"/>
      <c r="R74" s="548"/>
      <c r="S74" s="548"/>
      <c r="T74" s="548"/>
      <c r="U74" s="549"/>
      <c r="X74" s="232" t="e">
        <f t="shared" si="28"/>
        <v>#DIV/0!</v>
      </c>
    </row>
    <row r="75" spans="1:24" ht="16.5" thickBot="1" x14ac:dyDescent="0.3">
      <c r="A75" s="285" t="s">
        <v>88</v>
      </c>
      <c r="B75" s="284" t="s">
        <v>214</v>
      </c>
      <c r="C75" s="176"/>
      <c r="D75" s="176">
        <v>3</v>
      </c>
      <c r="E75" s="176"/>
      <c r="F75" s="176"/>
      <c r="G75" s="282">
        <v>4</v>
      </c>
      <c r="H75" s="176">
        <f>G75*30</f>
        <v>120</v>
      </c>
      <c r="I75" s="176">
        <v>45</v>
      </c>
      <c r="J75" s="176"/>
      <c r="K75" s="176"/>
      <c r="L75" s="176"/>
      <c r="M75" s="176">
        <f>H75-I75</f>
        <v>75</v>
      </c>
      <c r="N75" s="176"/>
      <c r="O75" s="179"/>
      <c r="P75" s="176">
        <v>3</v>
      </c>
      <c r="Q75" s="179"/>
      <c r="R75" s="176"/>
      <c r="S75" s="179"/>
      <c r="T75" s="176"/>
      <c r="U75" s="176"/>
      <c r="X75" s="232">
        <f t="shared" si="28"/>
        <v>37.5</v>
      </c>
    </row>
    <row r="76" spans="1:24" ht="16.5" thickBot="1" x14ac:dyDescent="0.3">
      <c r="A76" s="285" t="s">
        <v>89</v>
      </c>
      <c r="B76" s="284" t="s">
        <v>232</v>
      </c>
      <c r="C76" s="176"/>
      <c r="D76" s="176">
        <v>5</v>
      </c>
      <c r="E76" s="176"/>
      <c r="F76" s="176"/>
      <c r="G76" s="282">
        <v>4</v>
      </c>
      <c r="H76" s="176">
        <f t="shared" ref="H76" si="41">G76*30</f>
        <v>120</v>
      </c>
      <c r="I76" s="176">
        <v>45</v>
      </c>
      <c r="J76" s="176"/>
      <c r="K76" s="176"/>
      <c r="L76" s="176"/>
      <c r="M76" s="176">
        <f>H76-I76</f>
        <v>75</v>
      </c>
      <c r="N76" s="176"/>
      <c r="O76" s="179"/>
      <c r="P76" s="176"/>
      <c r="Q76" s="179"/>
      <c r="R76" s="176">
        <v>3</v>
      </c>
      <c r="S76" s="179"/>
      <c r="T76" s="176"/>
      <c r="U76" s="176"/>
      <c r="X76" s="232"/>
    </row>
    <row r="77" spans="1:24" ht="16.5" thickBot="1" x14ac:dyDescent="0.3">
      <c r="A77" s="285" t="s">
        <v>90</v>
      </c>
      <c r="B77" s="284" t="s">
        <v>233</v>
      </c>
      <c r="C77" s="176"/>
      <c r="D77" s="176">
        <v>5</v>
      </c>
      <c r="E77" s="176"/>
      <c r="F77" s="176"/>
      <c r="G77" s="282">
        <v>4</v>
      </c>
      <c r="H77" s="176">
        <f t="shared" ref="H77:H86" si="42">G77*30</f>
        <v>120</v>
      </c>
      <c r="I77" s="176">
        <v>45</v>
      </c>
      <c r="J77" s="176"/>
      <c r="K77" s="176"/>
      <c r="L77" s="176"/>
      <c r="M77" s="176">
        <f>H77-I77</f>
        <v>75</v>
      </c>
      <c r="N77" s="176"/>
      <c r="O77" s="179"/>
      <c r="P77" s="176"/>
      <c r="Q77" s="179"/>
      <c r="R77" s="176">
        <v>3</v>
      </c>
      <c r="S77" s="179"/>
      <c r="T77" s="176"/>
      <c r="U77" s="176"/>
      <c r="X77" s="232">
        <f t="shared" ref="X77:X86" si="43">I77/H77*100</f>
        <v>37.5</v>
      </c>
    </row>
    <row r="78" spans="1:24" ht="16.5" thickBot="1" x14ac:dyDescent="0.3">
      <c r="A78" s="285" t="s">
        <v>91</v>
      </c>
      <c r="B78" s="284" t="s">
        <v>218</v>
      </c>
      <c r="C78" s="176"/>
      <c r="D78" s="176">
        <v>6</v>
      </c>
      <c r="E78" s="176"/>
      <c r="F78" s="176"/>
      <c r="G78" s="282">
        <v>4</v>
      </c>
      <c r="H78" s="176">
        <f t="shared" si="42"/>
        <v>120</v>
      </c>
      <c r="I78" s="176">
        <v>54</v>
      </c>
      <c r="J78" s="176"/>
      <c r="K78" s="176"/>
      <c r="L78" s="176"/>
      <c r="M78" s="176">
        <f>H78-I78</f>
        <v>66</v>
      </c>
      <c r="N78" s="176"/>
      <c r="O78" s="179"/>
      <c r="P78" s="176"/>
      <c r="Q78" s="179"/>
      <c r="R78" s="176"/>
      <c r="S78" s="179">
        <v>3</v>
      </c>
      <c r="T78" s="176"/>
      <c r="U78" s="176"/>
      <c r="X78" s="232">
        <f t="shared" si="43"/>
        <v>45</v>
      </c>
    </row>
    <row r="79" spans="1:24" ht="16.5" thickBot="1" x14ac:dyDescent="0.3">
      <c r="A79" s="285" t="s">
        <v>92</v>
      </c>
      <c r="B79" s="284" t="s">
        <v>219</v>
      </c>
      <c r="C79" s="176"/>
      <c r="D79" s="176">
        <v>6</v>
      </c>
      <c r="E79" s="176"/>
      <c r="F79" s="176"/>
      <c r="G79" s="282">
        <v>4</v>
      </c>
      <c r="H79" s="176">
        <f t="shared" si="42"/>
        <v>120</v>
      </c>
      <c r="I79" s="176">
        <v>54</v>
      </c>
      <c r="J79" s="176"/>
      <c r="K79" s="176"/>
      <c r="L79" s="176"/>
      <c r="M79" s="176">
        <f t="shared" ref="M79:M86" si="44">H79-I79</f>
        <v>66</v>
      </c>
      <c r="N79" s="176"/>
      <c r="O79" s="179"/>
      <c r="P79" s="176"/>
      <c r="Q79" s="179"/>
      <c r="R79" s="176"/>
      <c r="S79" s="179">
        <v>3</v>
      </c>
      <c r="T79" s="176"/>
      <c r="U79" s="176"/>
      <c r="X79" s="232">
        <f t="shared" si="43"/>
        <v>45</v>
      </c>
    </row>
    <row r="80" spans="1:24" ht="16.5" thickBot="1" x14ac:dyDescent="0.3">
      <c r="A80" s="285" t="s">
        <v>93</v>
      </c>
      <c r="B80" s="284" t="s">
        <v>220</v>
      </c>
      <c r="C80" s="176"/>
      <c r="D80" s="176">
        <v>6</v>
      </c>
      <c r="E80" s="176"/>
      <c r="F80" s="176"/>
      <c r="G80" s="282">
        <v>4</v>
      </c>
      <c r="H80" s="176">
        <f t="shared" si="42"/>
        <v>120</v>
      </c>
      <c r="I80" s="176">
        <v>54</v>
      </c>
      <c r="J80" s="176"/>
      <c r="K80" s="176"/>
      <c r="L80" s="176"/>
      <c r="M80" s="176">
        <f t="shared" si="44"/>
        <v>66</v>
      </c>
      <c r="N80" s="176"/>
      <c r="O80" s="179"/>
      <c r="P80" s="176"/>
      <c r="Q80" s="179"/>
      <c r="R80" s="176"/>
      <c r="S80" s="179">
        <v>3</v>
      </c>
      <c r="T80" s="176"/>
      <c r="U80" s="176"/>
      <c r="X80" s="232">
        <f t="shared" si="43"/>
        <v>45</v>
      </c>
    </row>
    <row r="81" spans="1:24" ht="16.5" thickBot="1" x14ac:dyDescent="0.3">
      <c r="A81" s="285" t="s">
        <v>94</v>
      </c>
      <c r="B81" s="284" t="s">
        <v>221</v>
      </c>
      <c r="C81" s="176"/>
      <c r="D81" s="176">
        <v>7</v>
      </c>
      <c r="E81" s="176"/>
      <c r="F81" s="176"/>
      <c r="G81" s="282">
        <v>4</v>
      </c>
      <c r="H81" s="176">
        <f t="shared" si="42"/>
        <v>120</v>
      </c>
      <c r="I81" s="176">
        <v>45</v>
      </c>
      <c r="J81" s="176"/>
      <c r="K81" s="176"/>
      <c r="L81" s="176"/>
      <c r="M81" s="176">
        <f t="shared" si="44"/>
        <v>75</v>
      </c>
      <c r="N81" s="176"/>
      <c r="O81" s="179"/>
      <c r="P81" s="176"/>
      <c r="Q81" s="179"/>
      <c r="R81" s="176"/>
      <c r="S81" s="179"/>
      <c r="T81" s="176">
        <v>3</v>
      </c>
      <c r="U81" s="176"/>
      <c r="X81" s="232">
        <f t="shared" si="43"/>
        <v>37.5</v>
      </c>
    </row>
    <row r="82" spans="1:24" ht="16.5" thickBot="1" x14ac:dyDescent="0.3">
      <c r="A82" s="285" t="s">
        <v>95</v>
      </c>
      <c r="B82" s="284" t="s">
        <v>222</v>
      </c>
      <c r="C82" s="176"/>
      <c r="D82" s="176">
        <v>7</v>
      </c>
      <c r="E82" s="176"/>
      <c r="F82" s="176"/>
      <c r="G82" s="282">
        <v>4</v>
      </c>
      <c r="H82" s="176">
        <f t="shared" si="42"/>
        <v>120</v>
      </c>
      <c r="I82" s="176">
        <v>45</v>
      </c>
      <c r="J82" s="176"/>
      <c r="K82" s="176"/>
      <c r="L82" s="176"/>
      <c r="M82" s="176">
        <f t="shared" si="44"/>
        <v>75</v>
      </c>
      <c r="N82" s="176"/>
      <c r="O82" s="179"/>
      <c r="P82" s="176"/>
      <c r="Q82" s="179"/>
      <c r="R82" s="176"/>
      <c r="S82" s="179"/>
      <c r="T82" s="176">
        <v>3</v>
      </c>
      <c r="U82" s="176"/>
      <c r="X82" s="232">
        <f t="shared" si="43"/>
        <v>37.5</v>
      </c>
    </row>
    <row r="83" spans="1:24" ht="16.5" thickBot="1" x14ac:dyDescent="0.3">
      <c r="A83" s="285" t="s">
        <v>138</v>
      </c>
      <c r="B83" s="284" t="s">
        <v>223</v>
      </c>
      <c r="C83" s="176"/>
      <c r="D83" s="176">
        <v>7</v>
      </c>
      <c r="E83" s="176"/>
      <c r="F83" s="176"/>
      <c r="G83" s="282">
        <v>4</v>
      </c>
      <c r="H83" s="176">
        <f t="shared" si="42"/>
        <v>120</v>
      </c>
      <c r="I83" s="176">
        <v>45</v>
      </c>
      <c r="J83" s="176"/>
      <c r="K83" s="176"/>
      <c r="L83" s="176"/>
      <c r="M83" s="176">
        <f t="shared" si="44"/>
        <v>75</v>
      </c>
      <c r="N83" s="176"/>
      <c r="O83" s="179"/>
      <c r="P83" s="176"/>
      <c r="Q83" s="179"/>
      <c r="R83" s="176"/>
      <c r="S83" s="179"/>
      <c r="T83" s="176">
        <v>3</v>
      </c>
      <c r="U83" s="176"/>
      <c r="X83" s="232">
        <f t="shared" si="43"/>
        <v>37.5</v>
      </c>
    </row>
    <row r="84" spans="1:24" ht="16.5" thickBot="1" x14ac:dyDescent="0.3">
      <c r="A84" s="285" t="s">
        <v>140</v>
      </c>
      <c r="B84" s="284" t="s">
        <v>224</v>
      </c>
      <c r="C84" s="176"/>
      <c r="D84" s="176">
        <v>8</v>
      </c>
      <c r="E84" s="176"/>
      <c r="F84" s="176"/>
      <c r="G84" s="282">
        <v>4</v>
      </c>
      <c r="H84" s="176">
        <f t="shared" si="42"/>
        <v>120</v>
      </c>
      <c r="I84" s="176">
        <v>40</v>
      </c>
      <c r="J84" s="176"/>
      <c r="K84" s="176"/>
      <c r="L84" s="176"/>
      <c r="M84" s="176">
        <f t="shared" si="44"/>
        <v>80</v>
      </c>
      <c r="N84" s="176"/>
      <c r="O84" s="179"/>
      <c r="P84" s="176"/>
      <c r="Q84" s="179"/>
      <c r="R84" s="176"/>
      <c r="S84" s="179"/>
      <c r="T84" s="176"/>
      <c r="U84" s="176">
        <v>4</v>
      </c>
      <c r="X84" s="232">
        <f t="shared" si="43"/>
        <v>33.333333333333329</v>
      </c>
    </row>
    <row r="85" spans="1:24" ht="16.5" thickBot="1" x14ac:dyDescent="0.3">
      <c r="A85" s="285" t="s">
        <v>154</v>
      </c>
      <c r="B85" s="284" t="s">
        <v>225</v>
      </c>
      <c r="C85" s="176"/>
      <c r="D85" s="176">
        <v>8</v>
      </c>
      <c r="E85" s="176"/>
      <c r="F85" s="176"/>
      <c r="G85" s="282">
        <v>4</v>
      </c>
      <c r="H85" s="176">
        <f t="shared" si="42"/>
        <v>120</v>
      </c>
      <c r="I85" s="176">
        <v>40</v>
      </c>
      <c r="J85" s="176"/>
      <c r="K85" s="176"/>
      <c r="L85" s="176"/>
      <c r="M85" s="176">
        <f t="shared" si="44"/>
        <v>80</v>
      </c>
      <c r="N85" s="176"/>
      <c r="O85" s="179"/>
      <c r="P85" s="176"/>
      <c r="Q85" s="179"/>
      <c r="R85" s="176"/>
      <c r="S85" s="179"/>
      <c r="T85" s="176"/>
      <c r="U85" s="176">
        <v>4</v>
      </c>
      <c r="X85" s="232">
        <f t="shared" si="43"/>
        <v>33.333333333333329</v>
      </c>
    </row>
    <row r="86" spans="1:24" ht="16.5" thickBot="1" x14ac:dyDescent="0.3">
      <c r="A86" s="285" t="s">
        <v>155</v>
      </c>
      <c r="B86" s="284" t="s">
        <v>226</v>
      </c>
      <c r="C86" s="176"/>
      <c r="D86" s="176">
        <v>8</v>
      </c>
      <c r="E86" s="176"/>
      <c r="F86" s="176"/>
      <c r="G86" s="282">
        <v>4</v>
      </c>
      <c r="H86" s="176">
        <f t="shared" si="42"/>
        <v>120</v>
      </c>
      <c r="I86" s="176">
        <v>40</v>
      </c>
      <c r="J86" s="176"/>
      <c r="K86" s="176"/>
      <c r="L86" s="176"/>
      <c r="M86" s="176">
        <f t="shared" si="44"/>
        <v>80</v>
      </c>
      <c r="N86" s="176"/>
      <c r="O86" s="179"/>
      <c r="P86" s="176"/>
      <c r="Q86" s="179"/>
      <c r="R86" s="176"/>
      <c r="S86" s="179"/>
      <c r="T86" s="176"/>
      <c r="U86" s="176">
        <v>4</v>
      </c>
      <c r="X86" s="232">
        <f t="shared" si="43"/>
        <v>33.333333333333329</v>
      </c>
    </row>
    <row r="87" spans="1:24" ht="16.5" thickBot="1" x14ac:dyDescent="0.3">
      <c r="A87" s="543" t="s">
        <v>118</v>
      </c>
      <c r="B87" s="544"/>
      <c r="C87" s="544"/>
      <c r="D87" s="544"/>
      <c r="E87" s="544"/>
      <c r="F87" s="545"/>
      <c r="G87" s="379">
        <f t="shared" ref="G87:U87" si="45">SUM(G75:G86)</f>
        <v>48</v>
      </c>
      <c r="H87" s="355">
        <f t="shared" si="45"/>
        <v>1440</v>
      </c>
      <c r="I87" s="355">
        <f t="shared" si="45"/>
        <v>552</v>
      </c>
      <c r="J87" s="355">
        <f t="shared" si="45"/>
        <v>0</v>
      </c>
      <c r="K87" s="355">
        <f t="shared" si="45"/>
        <v>0</v>
      </c>
      <c r="L87" s="355">
        <f t="shared" si="45"/>
        <v>0</v>
      </c>
      <c r="M87" s="355">
        <f t="shared" si="45"/>
        <v>888</v>
      </c>
      <c r="N87" s="355">
        <f t="shared" si="45"/>
        <v>0</v>
      </c>
      <c r="O87" s="356">
        <f t="shared" si="45"/>
        <v>0</v>
      </c>
      <c r="P87" s="355">
        <f t="shared" si="45"/>
        <v>3</v>
      </c>
      <c r="Q87" s="356">
        <f t="shared" si="45"/>
        <v>0</v>
      </c>
      <c r="R87" s="355">
        <f t="shared" si="45"/>
        <v>6</v>
      </c>
      <c r="S87" s="356">
        <f t="shared" si="45"/>
        <v>9</v>
      </c>
      <c r="T87" s="355">
        <f t="shared" si="45"/>
        <v>9</v>
      </c>
      <c r="U87" s="355">
        <f t="shared" si="45"/>
        <v>12</v>
      </c>
    </row>
    <row r="88" spans="1:24" ht="16.5" thickBot="1" x14ac:dyDescent="0.3">
      <c r="A88" s="539" t="s">
        <v>123</v>
      </c>
      <c r="B88" s="540"/>
      <c r="C88" s="540"/>
      <c r="D88" s="540"/>
      <c r="E88" s="540"/>
      <c r="F88" s="541"/>
      <c r="G88" s="380">
        <f t="shared" ref="G88:U88" si="46">G73+G87</f>
        <v>60</v>
      </c>
      <c r="H88" s="381">
        <f t="shared" si="46"/>
        <v>1800</v>
      </c>
      <c r="I88" s="381">
        <f t="shared" si="46"/>
        <v>696</v>
      </c>
      <c r="J88" s="381">
        <f t="shared" si="46"/>
        <v>0</v>
      </c>
      <c r="K88" s="381">
        <f t="shared" si="46"/>
        <v>0</v>
      </c>
      <c r="L88" s="381">
        <f t="shared" si="46"/>
        <v>0</v>
      </c>
      <c r="M88" s="381">
        <f t="shared" si="46"/>
        <v>1104</v>
      </c>
      <c r="N88" s="381">
        <f t="shared" si="46"/>
        <v>0</v>
      </c>
      <c r="O88" s="382">
        <f t="shared" si="46"/>
        <v>0</v>
      </c>
      <c r="P88" s="381">
        <f t="shared" si="46"/>
        <v>6</v>
      </c>
      <c r="Q88" s="382">
        <f t="shared" si="46"/>
        <v>3</v>
      </c>
      <c r="R88" s="381">
        <f t="shared" si="46"/>
        <v>9</v>
      </c>
      <c r="S88" s="382">
        <f t="shared" si="46"/>
        <v>9</v>
      </c>
      <c r="T88" s="381">
        <f t="shared" si="46"/>
        <v>9</v>
      </c>
      <c r="U88" s="381">
        <f t="shared" si="46"/>
        <v>12</v>
      </c>
    </row>
    <row r="89" spans="1:24" s="139" customFormat="1" ht="16.5" thickBot="1" x14ac:dyDescent="0.3">
      <c r="A89" s="542" t="s">
        <v>124</v>
      </c>
      <c r="B89" s="542"/>
      <c r="C89" s="542"/>
      <c r="D89" s="542"/>
      <c r="E89" s="542"/>
      <c r="F89" s="542"/>
      <c r="G89" s="168">
        <f t="shared" ref="G89:M89" si="47">G88+G67</f>
        <v>240</v>
      </c>
      <c r="H89" s="169">
        <f t="shared" si="47"/>
        <v>7200</v>
      </c>
      <c r="I89" s="169">
        <f t="shared" si="47"/>
        <v>2566</v>
      </c>
      <c r="J89" s="169">
        <f t="shared" si="47"/>
        <v>914</v>
      </c>
      <c r="K89" s="169">
        <f t="shared" si="47"/>
        <v>105</v>
      </c>
      <c r="L89" s="169">
        <f t="shared" si="47"/>
        <v>908</v>
      </c>
      <c r="M89" s="169">
        <f t="shared" si="47"/>
        <v>4634</v>
      </c>
      <c r="N89" s="165">
        <f t="shared" ref="N89:U89" si="48">N67+N88</f>
        <v>24</v>
      </c>
      <c r="O89" s="298">
        <f t="shared" si="48"/>
        <v>22</v>
      </c>
      <c r="P89" s="165">
        <f t="shared" si="48"/>
        <v>22</v>
      </c>
      <c r="Q89" s="298">
        <f t="shared" si="48"/>
        <v>24</v>
      </c>
      <c r="R89" s="165">
        <f t="shared" si="48"/>
        <v>21</v>
      </c>
      <c r="S89" s="298">
        <f t="shared" si="48"/>
        <v>16</v>
      </c>
      <c r="T89" s="165">
        <f t="shared" si="48"/>
        <v>20</v>
      </c>
      <c r="U89" s="165">
        <f t="shared" si="48"/>
        <v>19</v>
      </c>
    </row>
    <row r="90" spans="1:24" s="139" customFormat="1" ht="16.5" thickBot="1" x14ac:dyDescent="0.3">
      <c r="A90" s="538" t="s">
        <v>227</v>
      </c>
      <c r="B90" s="538"/>
      <c r="C90" s="538"/>
      <c r="D90" s="538"/>
      <c r="E90" s="538"/>
      <c r="F90" s="538"/>
      <c r="G90" s="538"/>
      <c r="H90" s="538"/>
      <c r="I90" s="538"/>
      <c r="J90" s="538"/>
      <c r="K90" s="538"/>
      <c r="L90" s="538"/>
      <c r="M90" s="538"/>
      <c r="N90" s="165">
        <f>N89</f>
        <v>24</v>
      </c>
      <c r="O90" s="298">
        <f t="shared" ref="O90:U90" si="49">O89</f>
        <v>22</v>
      </c>
      <c r="P90" s="165">
        <f t="shared" si="49"/>
        <v>22</v>
      </c>
      <c r="Q90" s="298">
        <f t="shared" si="49"/>
        <v>24</v>
      </c>
      <c r="R90" s="165">
        <f t="shared" si="49"/>
        <v>21</v>
      </c>
      <c r="S90" s="298">
        <f t="shared" si="49"/>
        <v>16</v>
      </c>
      <c r="T90" s="165">
        <f t="shared" si="49"/>
        <v>20</v>
      </c>
      <c r="U90" s="165">
        <f t="shared" si="49"/>
        <v>19</v>
      </c>
    </row>
    <row r="91" spans="1:24" s="139" customFormat="1" ht="16.5" thickBot="1" x14ac:dyDescent="0.3">
      <c r="A91" s="537" t="s">
        <v>97</v>
      </c>
      <c r="B91" s="537"/>
      <c r="C91" s="537"/>
      <c r="D91" s="537"/>
      <c r="E91" s="537"/>
      <c r="F91" s="537"/>
      <c r="G91" s="537"/>
      <c r="H91" s="537"/>
      <c r="I91" s="537"/>
      <c r="J91" s="537"/>
      <c r="K91" s="537"/>
      <c r="L91" s="537"/>
      <c r="M91" s="537"/>
      <c r="N91" s="165">
        <v>3</v>
      </c>
      <c r="O91" s="298">
        <v>4</v>
      </c>
      <c r="P91" s="79">
        <v>3</v>
      </c>
      <c r="Q91" s="102">
        <v>3</v>
      </c>
      <c r="R91" s="79">
        <v>3</v>
      </c>
      <c r="S91" s="102">
        <v>2</v>
      </c>
      <c r="T91" s="79">
        <v>2</v>
      </c>
      <c r="U91" s="66">
        <v>1</v>
      </c>
    </row>
    <row r="92" spans="1:24" s="139" customFormat="1" ht="16.5" thickBot="1" x14ac:dyDescent="0.3">
      <c r="A92" s="537" t="s">
        <v>98</v>
      </c>
      <c r="B92" s="537"/>
      <c r="C92" s="537"/>
      <c r="D92" s="537"/>
      <c r="E92" s="537"/>
      <c r="F92" s="537"/>
      <c r="G92" s="537"/>
      <c r="H92" s="537"/>
      <c r="I92" s="537"/>
      <c r="J92" s="537"/>
      <c r="K92" s="537"/>
      <c r="L92" s="537"/>
      <c r="M92" s="537"/>
      <c r="N92" s="167">
        <v>5</v>
      </c>
      <c r="O92" s="298">
        <v>4</v>
      </c>
      <c r="P92" s="325">
        <v>3</v>
      </c>
      <c r="Q92" s="102">
        <v>3</v>
      </c>
      <c r="R92" s="325">
        <v>3</v>
      </c>
      <c r="S92" s="102">
        <v>4</v>
      </c>
      <c r="T92" s="325">
        <v>4</v>
      </c>
      <c r="U92" s="67">
        <v>5</v>
      </c>
    </row>
    <row r="93" spans="1:24" s="139" customFormat="1" ht="16.5" thickBot="1" x14ac:dyDescent="0.3">
      <c r="A93" s="537" t="s">
        <v>99</v>
      </c>
      <c r="B93" s="537"/>
      <c r="C93" s="537"/>
      <c r="D93" s="537"/>
      <c r="E93" s="537"/>
      <c r="F93" s="537"/>
      <c r="G93" s="537"/>
      <c r="H93" s="537"/>
      <c r="I93" s="537"/>
      <c r="J93" s="537"/>
      <c r="K93" s="537"/>
      <c r="L93" s="537"/>
      <c r="M93" s="537"/>
      <c r="N93" s="68"/>
      <c r="O93" s="68"/>
      <c r="P93" s="69"/>
      <c r="Q93" s="68"/>
      <c r="R93" s="69"/>
      <c r="S93" s="68"/>
      <c r="T93" s="69"/>
      <c r="U93" s="70"/>
    </row>
    <row r="94" spans="1:24" s="139" customFormat="1" ht="16.5" thickBot="1" x14ac:dyDescent="0.3">
      <c r="A94" s="530" t="s">
        <v>100</v>
      </c>
      <c r="B94" s="530"/>
      <c r="C94" s="530"/>
      <c r="D94" s="530"/>
      <c r="E94" s="530"/>
      <c r="F94" s="530"/>
      <c r="G94" s="530"/>
      <c r="H94" s="530"/>
      <c r="I94" s="530"/>
      <c r="J94" s="530"/>
      <c r="K94" s="530"/>
      <c r="L94" s="530"/>
      <c r="M94" s="530"/>
      <c r="N94" s="71"/>
      <c r="O94" s="68"/>
      <c r="P94" s="326">
        <v>1</v>
      </c>
      <c r="Q94" s="345">
        <v>1</v>
      </c>
      <c r="R94" s="326"/>
      <c r="S94" s="345">
        <v>1</v>
      </c>
      <c r="T94" s="326"/>
      <c r="U94" s="72"/>
    </row>
    <row r="95" spans="1:24" s="139" customFormat="1" ht="16.5" thickBot="1" x14ac:dyDescent="0.3">
      <c r="A95" s="531" t="s">
        <v>126</v>
      </c>
      <c r="B95" s="532"/>
      <c r="C95" s="532"/>
      <c r="D95" s="532"/>
      <c r="E95" s="532"/>
      <c r="F95" s="532"/>
      <c r="G95" s="532"/>
      <c r="H95" s="532"/>
      <c r="I95" s="532"/>
      <c r="J95" s="532"/>
      <c r="K95" s="532"/>
      <c r="L95" s="532"/>
      <c r="M95" s="533"/>
      <c r="N95" s="534" t="s">
        <v>125</v>
      </c>
      <c r="O95" s="535"/>
      <c r="P95" s="527">
        <f>G67/G89*100</f>
        <v>75</v>
      </c>
      <c r="Q95" s="536"/>
      <c r="R95" s="527" t="s">
        <v>13</v>
      </c>
      <c r="S95" s="536"/>
      <c r="T95" s="527">
        <f>G88/G89*100</f>
        <v>25</v>
      </c>
      <c r="U95" s="528"/>
    </row>
    <row r="96" spans="1:24" s="139" customFormat="1" x14ac:dyDescent="0.25">
      <c r="A96" s="170"/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1"/>
      <c r="O96" s="171"/>
      <c r="P96" s="166"/>
      <c r="Q96" s="166"/>
      <c r="R96" s="166"/>
      <c r="S96" s="166"/>
      <c r="T96" s="166"/>
      <c r="U96" s="73"/>
    </row>
    <row r="97" spans="1:21" s="139" customFormat="1" hidden="1" x14ac:dyDescent="0.25">
      <c r="A97" s="170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1"/>
      <c r="O97" s="171"/>
      <c r="P97" s="166"/>
      <c r="Q97" s="166"/>
      <c r="R97" s="166"/>
      <c r="S97" s="166"/>
      <c r="T97" s="166"/>
      <c r="U97" s="73"/>
    </row>
    <row r="98" spans="1:21" s="139" customFormat="1" hidden="1" x14ac:dyDescent="0.25">
      <c r="A98" s="170"/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1"/>
      <c r="O98" s="171"/>
      <c r="P98" s="166"/>
      <c r="Q98" s="166"/>
      <c r="R98" s="166"/>
      <c r="S98" s="166"/>
      <c r="T98" s="166"/>
      <c r="U98" s="73"/>
    </row>
    <row r="99" spans="1:21" s="139" customFormat="1" ht="20.25" hidden="1" customHeight="1" x14ac:dyDescent="0.25">
      <c r="A99" s="286"/>
      <c r="B99" s="286"/>
      <c r="C99" s="286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N99" s="287"/>
      <c r="O99" s="287"/>
      <c r="P99" s="221"/>
      <c r="Q99" s="221"/>
      <c r="R99" s="287"/>
      <c r="S99" s="287"/>
      <c r="T99" s="287"/>
      <c r="U99" s="287"/>
    </row>
    <row r="100" spans="1:21" s="139" customFormat="1" hidden="1" x14ac:dyDescent="0.25">
      <c r="A100" s="162"/>
      <c r="B100" s="288"/>
      <c r="C100" s="529" t="s">
        <v>45</v>
      </c>
      <c r="D100" s="529"/>
      <c r="E100" s="529"/>
      <c r="F100" s="529"/>
      <c r="G100" s="529"/>
      <c r="H100" s="529"/>
      <c r="I100" s="529"/>
      <c r="J100" s="529"/>
      <c r="K100" s="529"/>
      <c r="L100" s="289"/>
      <c r="M100" s="289"/>
    </row>
    <row r="101" spans="1:21" ht="15" customHeight="1" x14ac:dyDescent="0.25">
      <c r="A101" s="290"/>
      <c r="B101" s="156"/>
      <c r="C101" s="101"/>
      <c r="D101" s="291"/>
      <c r="E101" s="41"/>
      <c r="F101" s="42"/>
      <c r="G101" s="43"/>
      <c r="H101" s="26"/>
      <c r="I101" s="44"/>
      <c r="J101" s="26"/>
      <c r="K101" s="26"/>
      <c r="L101" s="26"/>
      <c r="M101" s="44"/>
      <c r="N101" s="350"/>
      <c r="O101" s="350"/>
      <c r="P101" s="351"/>
      <c r="Q101" s="351"/>
      <c r="R101" s="28"/>
      <c r="S101" s="28"/>
      <c r="T101" s="28"/>
      <c r="U101" s="292"/>
    </row>
    <row r="102" spans="1:21" ht="14.45" customHeight="1" x14ac:dyDescent="0.25">
      <c r="A102" s="290"/>
      <c r="B102" s="74"/>
      <c r="C102" s="101"/>
      <c r="D102" s="291"/>
      <c r="E102" s="41"/>
      <c r="F102" s="42"/>
      <c r="G102" s="43"/>
      <c r="H102" s="103"/>
      <c r="I102" s="293"/>
      <c r="J102" s="26"/>
      <c r="K102" s="26"/>
      <c r="L102" s="26"/>
      <c r="M102" s="44"/>
      <c r="N102" s="157"/>
      <c r="O102" s="157"/>
      <c r="P102" s="157"/>
      <c r="Q102" s="157"/>
      <c r="R102" s="28"/>
      <c r="S102" s="28"/>
      <c r="T102" s="28"/>
      <c r="U102" s="292"/>
    </row>
    <row r="103" spans="1:21" ht="48" customHeight="1" x14ac:dyDescent="0.25">
      <c r="A103" s="139"/>
      <c r="B103" s="383" t="s">
        <v>192</v>
      </c>
      <c r="C103" s="139"/>
      <c r="D103" s="523"/>
      <c r="E103" s="523"/>
      <c r="F103" s="524"/>
      <c r="G103" s="524"/>
      <c r="H103" s="525" t="s">
        <v>195</v>
      </c>
      <c r="I103" s="526"/>
      <c r="J103" s="526"/>
      <c r="K103" s="294"/>
    </row>
    <row r="104" spans="1:21" ht="9" customHeight="1" x14ac:dyDescent="0.25">
      <c r="A104" s="139"/>
      <c r="B104" s="139"/>
      <c r="C104" s="139"/>
      <c r="D104" s="139"/>
      <c r="E104" s="139"/>
      <c r="F104" s="139"/>
      <c r="G104" s="139"/>
      <c r="H104" s="139"/>
      <c r="I104" s="294"/>
      <c r="J104" s="294"/>
      <c r="K104" s="294"/>
      <c r="L104" s="294"/>
    </row>
    <row r="105" spans="1:21" ht="65.25" customHeight="1" x14ac:dyDescent="0.25">
      <c r="A105" s="175"/>
      <c r="B105" s="74" t="s">
        <v>193</v>
      </c>
      <c r="C105" s="74"/>
      <c r="D105" s="523"/>
      <c r="E105" s="523"/>
      <c r="F105" s="524"/>
      <c r="G105" s="524"/>
      <c r="H105" s="525" t="s">
        <v>196</v>
      </c>
      <c r="I105" s="526"/>
      <c r="J105" s="526"/>
      <c r="L105" s="294"/>
    </row>
    <row r="106" spans="1:21" ht="6.75" customHeight="1" x14ac:dyDescent="0.25">
      <c r="A106" s="139"/>
      <c r="B106" s="139"/>
      <c r="C106" s="139"/>
      <c r="D106" s="139"/>
      <c r="E106" s="139"/>
      <c r="F106" s="139"/>
      <c r="G106" s="139"/>
      <c r="H106" s="139"/>
      <c r="I106" s="294"/>
      <c r="J106" s="294"/>
      <c r="K106" s="294"/>
      <c r="L106" s="294"/>
    </row>
    <row r="107" spans="1:21" ht="37.9" customHeight="1" x14ac:dyDescent="0.25">
      <c r="A107" s="139"/>
      <c r="B107" s="74" t="s">
        <v>194</v>
      </c>
      <c r="C107" s="74"/>
      <c r="D107" s="523"/>
      <c r="E107" s="523"/>
      <c r="F107" s="524"/>
      <c r="G107" s="524"/>
      <c r="H107" s="525" t="s">
        <v>176</v>
      </c>
      <c r="I107" s="526"/>
      <c r="J107" s="526"/>
      <c r="L107" s="294"/>
    </row>
  </sheetData>
  <mergeCells count="59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N6:U6"/>
    <mergeCell ref="E4:E7"/>
    <mergeCell ref="F4:F7"/>
    <mergeCell ref="I4:I7"/>
    <mergeCell ref="J4:J7"/>
    <mergeCell ref="K4:K7"/>
    <mergeCell ref="T4:U4"/>
    <mergeCell ref="A57:F57"/>
    <mergeCell ref="A33:U33"/>
    <mergeCell ref="A34:U34"/>
    <mergeCell ref="A32:F32"/>
    <mergeCell ref="A9:U9"/>
    <mergeCell ref="A10:U10"/>
    <mergeCell ref="L4:L7"/>
    <mergeCell ref="N4:O4"/>
    <mergeCell ref="P4:Q4"/>
    <mergeCell ref="R4:S4"/>
    <mergeCell ref="H3:H7"/>
    <mergeCell ref="I3:L3"/>
    <mergeCell ref="M3:M7"/>
    <mergeCell ref="A66:F66"/>
    <mergeCell ref="A67:F67"/>
    <mergeCell ref="A62:F62"/>
    <mergeCell ref="A63:U63"/>
    <mergeCell ref="A58:U58"/>
    <mergeCell ref="A87:F87"/>
    <mergeCell ref="A74:U74"/>
    <mergeCell ref="A73:F73"/>
    <mergeCell ref="A68:U68"/>
    <mergeCell ref="A69:U69"/>
    <mergeCell ref="A92:M92"/>
    <mergeCell ref="A93:M93"/>
    <mergeCell ref="A90:M90"/>
    <mergeCell ref="A91:M91"/>
    <mergeCell ref="A88:F88"/>
    <mergeCell ref="A89:F89"/>
    <mergeCell ref="T95:U95"/>
    <mergeCell ref="C100:K100"/>
    <mergeCell ref="D103:G103"/>
    <mergeCell ref="A94:M94"/>
    <mergeCell ref="A95:M95"/>
    <mergeCell ref="N95:O95"/>
    <mergeCell ref="P95:Q95"/>
    <mergeCell ref="R95:S95"/>
    <mergeCell ref="D105:G105"/>
    <mergeCell ref="D107:G107"/>
    <mergeCell ref="H105:J105"/>
    <mergeCell ref="H103:J103"/>
    <mergeCell ref="H107:J107"/>
  </mergeCells>
  <phoneticPr fontId="39" type="noConversion"/>
  <pageMargins left="0.19685039370078741" right="0.19685039370078741" top="0" bottom="0" header="0.31496062992125984" footer="0.31496062992125984"/>
  <pageSetup paperSize="9" scale="55" orientation="landscape" r:id="rId1"/>
  <rowBreaks count="2" manualBreakCount="2">
    <brk id="57" max="16383" man="1"/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D1</vt:lpstr>
      <vt:lpstr>План D1 2026</vt:lpstr>
      <vt:lpstr>'План D1 2026'!Область_печати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2025-04-23T19:54:41Z</cp:lastPrinted>
  <dcterms:created xsi:type="dcterms:W3CDTF">2018-09-25T13:00:18Z</dcterms:created>
  <dcterms:modified xsi:type="dcterms:W3CDTF">2026-05-25T12:49:48Z</dcterms:modified>
</cp:coreProperties>
</file>